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2018'!$A$1:$E$88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D87" i="63" l="1"/>
  <c r="D88" i="63" s="1"/>
  <c r="C14" i="63" l="1"/>
  <c r="C15" i="63"/>
  <c r="D62" i="63"/>
  <c r="D52" i="63"/>
  <c r="D44" i="63"/>
  <c r="D37" i="63"/>
  <c r="C33" i="63"/>
  <c r="C31" i="63"/>
  <c r="C48" i="63"/>
  <c r="D48" i="63" s="1"/>
  <c r="C24" i="63"/>
  <c r="D22" i="63" s="1"/>
  <c r="C69" i="63"/>
  <c r="D66" i="63" s="1"/>
  <c r="C13" i="63"/>
  <c r="C8" i="63"/>
  <c r="D8" i="63" s="1"/>
  <c r="D12" i="63" l="1"/>
  <c r="E70" i="63"/>
  <c r="E76" i="63" l="1"/>
  <c r="E87" i="63" l="1"/>
  <c r="E77" i="63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<sst xmlns="http://schemas.openxmlformats.org/spreadsheetml/2006/main" count="172" uniqueCount="122">
  <si>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</si>
  <si>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</si>
  <si>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</si>
  <si>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</si>
  <si>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</si>
  <si>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</si>
  <si>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</si>
  <si>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</si>
  <si>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</si>
  <si>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</si>
  <si>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</si>
  <si>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</si>
  <si>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</si>
  <si>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</si>
  <si>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</si>
  <si>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</si>
  <si>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</si>
  <si>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</si>
  <si>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</si>
  <si>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</si>
  <si>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</si>
  <si>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</si>
  <si>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</si>
  <si>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</si>
  <si>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</si>
  <si>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</si>
  <si>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</si>
  <si>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</si>
  <si>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</si>
  <si>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</si>
  <si>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</si>
  <si>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</si>
  <si>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</si>
  <si>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</si>
  <si>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</si>
  <si>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</si>
  <si>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</si>
  <si>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</si>
  <si>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</si>
  <si>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</si>
  <si>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</si>
  <si>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</si>
  <si>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</si>
  <si>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</si>
  <si>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</si>
  <si>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</si>
  <si>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</si>
  <si>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</si>
  <si>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</si>
  <si>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</si>
  <si>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</si>
  <si>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</si>
  <si>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</si>
  <si>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</si>
  <si>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</si>
  <si>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</si>
  <si>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</si>
  <si>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</si>
  <si>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</si>
  <si>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</si>
  <si>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</si>
  <si>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</si>
  <si>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</si>
  <si>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</si>
  <si>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</si>
  <si>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</si>
  <si>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</si>
  <si>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</si>
  <si>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</si>
  <si>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</si>
  <si>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</si>
  <si>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</si>
  <si>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</si>
  <si>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</si>
  <si>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</si>
  <si>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</si>
  <si>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</si>
  <si>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</si>
  <si>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</si>
  <si>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</si>
  <si>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</si>
  <si>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</si>
  <si>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</si>
  <si>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</si>
  <si>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</si>
  <si>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</si>
  <si>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</si>
  <si>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</si>
  <si>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</si>
  <si>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</si>
  <si>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</si>
  <si>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</si>
  <si>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</si>
  <si>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</si>
  <si>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</si>
  <si>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</si>
  <si>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</si>
  <si>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</si>
  <si>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</si>
  <si>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</si>
  <si>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</si>
  <si>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</si>
  <si>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</si>
  <si>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</si>
  <si>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</si>
  <si>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</si>
  <si>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</si>
  <si>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 xml:space="preserve">Caja Principal Gasolinera </t>
  </si>
  <si>
    <t>GOBIERNO DEL ESTADO DE BAJA CALIFORNIA</t>
  </si>
  <si>
    <t xml:space="preserve">TRANSPORTES MAYLIN DE TECATE S DE RL DE CV </t>
  </si>
  <si>
    <t>QUALITY INTERNATIONAL SEWING S DE RL</t>
  </si>
  <si>
    <t>POLY MATERIAL MEXICO SA DE CV</t>
  </si>
  <si>
    <t>PODER LEGISLATIVO DE BAJA CALIFORNIA</t>
  </si>
  <si>
    <t>INSTITUTO DE LA INFRAESTRUCTURA FISICA EDUCATIVA DE BC</t>
  </si>
  <si>
    <t>Colegio de Bachilleres</t>
  </si>
  <si>
    <t>MAQUINADOS Y SERVICIOS INDUSTRIALES RUFINO, S.A. DE C.V.</t>
  </si>
  <si>
    <t>MARÍA GABRIELA MARTÍNEZ GARCÍA</t>
  </si>
  <si>
    <t xml:space="preserve">NEOGY SOLUTIOS </t>
  </si>
  <si>
    <t>INVERSIONES AGRICOLAS CENTURA SA DE CV</t>
  </si>
  <si>
    <t>CORNEJO ISLAS CECILIA</t>
  </si>
  <si>
    <t>GRANJA VISTA AL MAR SA DE CV</t>
  </si>
  <si>
    <t>SISTEMA  P/ EL DESARROLLO INT. DE LA FAMILIA DE B.C. (DIF)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</si>
</sst>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7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8" xfId="3" applyFont="1" applyFill="1" applyBorder="1" applyAlignment="1">
      <alignment horizontal="center"/>
    </xf>
    <xf numFmtId="0" fontId="32" fillId="5" borderId="19" xfId="3" applyFont="1" applyFill="1" applyBorder="1" applyAlignment="1">
      <alignment horizontal="center"/>
    </xf>
    <xf numFmtId="4" fontId="32" fillId="5" borderId="19" xfId="3" applyNumberFormat="1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29" fillId="0" borderId="6" xfId="12" applyFont="1" applyBorder="1"/>
    <xf numFmtId="49" fontId="30" fillId="0" borderId="5" xfId="11" applyNumberFormat="1" applyFont="1" applyBorder="1" applyAlignment="1">
      <alignment horizontal="center"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49" fillId="0" borderId="6" xfId="0" applyFont="1" applyBorder="1"/>
    <xf numFmtId="44" fontId="30" fillId="2" borderId="11" xfId="0" applyNumberFormat="1" applyFont="1" applyFill="1" applyBorder="1" applyAlignment="1"/>
    <xf numFmtId="44" fontId="26" fillId="0" borderId="6" xfId="3" applyNumberFormat="1" applyFont="1" applyFill="1" applyBorder="1"/>
    <xf numFmtId="0" fontId="28" fillId="0" borderId="4" xfId="0" applyFont="1" applyFill="1" applyBorder="1" applyAlignment="1">
      <alignment horizontal="center"/>
    </xf>
    <xf numFmtId="49" fontId="27" fillId="6" borderId="6" xfId="0" applyNumberFormat="1" applyFont="1" applyFill="1" applyBorder="1" applyAlignment="1">
      <alignment horizontal="left" vertical="top"/>
    </xf>
    <xf numFmtId="0" fontId="28" fillId="0" borderId="6" xfId="0" applyFont="1" applyBorder="1"/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164" fontId="41" fillId="0" borderId="0" xfId="3" applyNumberFormat="1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2"/>
  <sheetViews>
    <sheetView tabSelected="1" topLeftCell="A67" zoomScale="80" zoomScaleNormal="80" workbookViewId="0">
      <selection activeCell="B6" sqref="B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7" t="s">
        <v>90</v>
      </c>
      <c r="C5" s="193">
        <v>2591</v>
      </c>
      <c r="D5" s="157" t="s">
        <v>3</v>
      </c>
      <c r="E5" s="158">
        <v>43152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36"/>
      <c r="C6" s="159"/>
      <c r="D6" s="157"/>
      <c r="E6" s="158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89" t="s">
        <v>4</v>
      </c>
      <c r="B7" s="190" t="s">
        <v>5</v>
      </c>
      <c r="C7" s="190" t="s">
        <v>89</v>
      </c>
      <c r="D7" s="191" t="s">
        <v>6</v>
      </c>
      <c r="E7" s="192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5" t="s">
        <v>8</v>
      </c>
      <c r="B8" s="176" t="s">
        <v>107</v>
      </c>
      <c r="C8" s="177">
        <f>67428+85798.5+10255</f>
        <v>163481.5</v>
      </c>
      <c r="D8" s="209">
        <f>SUM(C8)</f>
        <v>163481.5</v>
      </c>
      <c r="E8" s="178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1"/>
      <c r="B9" s="176"/>
      <c r="C9" s="120"/>
      <c r="D9" s="152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1"/>
      <c r="B10" s="176"/>
      <c r="C10" s="120"/>
      <c r="D10" s="152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1"/>
      <c r="B11" s="176"/>
      <c r="C11" s="120"/>
      <c r="D11" s="152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0" t="s">
        <v>9</v>
      </c>
      <c r="B12" s="180" t="s">
        <v>10</v>
      </c>
      <c r="C12" s="153"/>
      <c r="D12" s="210">
        <f>SUM(C13:C16)</f>
        <v>52337.3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2"/>
      <c r="B13" s="173" t="s">
        <v>82</v>
      </c>
      <c r="C13" s="120">
        <f>13698.4+9212.5</f>
        <v>22910.9</v>
      </c>
      <c r="D13" s="153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2"/>
      <c r="B14" s="173" t="s">
        <v>83</v>
      </c>
      <c r="C14" s="120">
        <f>12724.6+16004.6-1285</f>
        <v>27444.2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2" t="s">
        <v>38</v>
      </c>
      <c r="B15" s="174" t="s">
        <v>84</v>
      </c>
      <c r="C15" s="116">
        <f>700+185+400+697.2</f>
        <v>1982.2</v>
      </c>
      <c r="D15" s="152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2"/>
      <c r="B16" s="108"/>
      <c r="C16" s="116"/>
      <c r="D16" s="152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0"/>
      <c r="B17" s="181" t="s">
        <v>81</v>
      </c>
      <c r="C17" s="116"/>
      <c r="D17" s="152"/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2"/>
      <c r="B18" s="172"/>
      <c r="C18" s="116"/>
      <c r="D18" s="152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2"/>
      <c r="B19" s="111"/>
      <c r="C19" s="117"/>
      <c r="D19" s="152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3" t="s">
        <v>14</v>
      </c>
      <c r="B20" s="160" t="s">
        <v>15</v>
      </c>
      <c r="C20" s="117"/>
      <c r="D20" s="152"/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2"/>
      <c r="B21" s="108"/>
      <c r="C21" s="153"/>
      <c r="D21" s="152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2">
        <v>1105</v>
      </c>
      <c r="B22" s="179" t="s">
        <v>16</v>
      </c>
      <c r="C22" s="153"/>
      <c r="D22" s="152">
        <f>SUM(C23:C33)</f>
        <v>62552.849999999991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4">
        <v>135</v>
      </c>
      <c r="B23" s="112" t="s">
        <v>103</v>
      </c>
      <c r="C23" s="120">
        <v>52818.26</v>
      </c>
      <c r="D23" s="152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4">
        <v>153</v>
      </c>
      <c r="B24" s="212" t="s">
        <v>62</v>
      </c>
      <c r="C24" s="120">
        <f>1671.46+630.1</f>
        <v>2301.56</v>
      </c>
      <c r="D24" s="152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31">
        <v>419</v>
      </c>
      <c r="B25" s="216" t="s">
        <v>116</v>
      </c>
      <c r="C25" s="120">
        <v>500</v>
      </c>
      <c r="D25" s="152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08">
        <v>469</v>
      </c>
      <c r="B26" s="232" t="s">
        <v>117</v>
      </c>
      <c r="C26" s="120">
        <v>384.2</v>
      </c>
      <c r="D26" s="152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31">
        <v>185</v>
      </c>
      <c r="B27" s="233" t="s">
        <v>119</v>
      </c>
      <c r="C27" s="120">
        <v>1125.6300000000001</v>
      </c>
      <c r="D27" s="152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31">
        <v>134</v>
      </c>
      <c r="B28" s="233" t="s">
        <v>121</v>
      </c>
      <c r="C28" s="120">
        <v>728.96</v>
      </c>
      <c r="D28" s="152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15">
        <v>108</v>
      </c>
      <c r="B29" s="216" t="s">
        <v>108</v>
      </c>
      <c r="C29" s="120">
        <v>199.99</v>
      </c>
      <c r="D29" s="152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31">
        <v>128</v>
      </c>
      <c r="B30" s="216" t="s">
        <v>120</v>
      </c>
      <c r="C30" s="120">
        <v>576.08000000000004</v>
      </c>
      <c r="D30" s="152"/>
      <c r="E30" s="109"/>
      <c r="F30" s="137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34">
        <v>88</v>
      </c>
      <c r="B31" s="235" t="s">
        <v>114</v>
      </c>
      <c r="C31" s="120">
        <f>802.13+899</f>
        <v>1701.13</v>
      </c>
      <c r="D31" s="152"/>
      <c r="E31" s="109"/>
      <c r="F31" s="137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08">
        <v>404</v>
      </c>
      <c r="B32" s="216" t="s">
        <v>112</v>
      </c>
      <c r="C32" s="120">
        <v>550.14</v>
      </c>
      <c r="D32" s="152"/>
      <c r="E32" s="109"/>
      <c r="F32" s="137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31">
        <v>397</v>
      </c>
      <c r="B33" s="233" t="s">
        <v>115</v>
      </c>
      <c r="C33" s="120">
        <f>571.04+1095.86</f>
        <v>1666.8999999999999</v>
      </c>
      <c r="D33" s="152"/>
      <c r="E33" s="109"/>
      <c r="F33" s="137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2" t="s">
        <v>17</v>
      </c>
      <c r="B34" s="179" t="s">
        <v>85</v>
      </c>
      <c r="C34" s="124"/>
      <c r="D34" s="152"/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145"/>
      <c r="B35" s="115"/>
      <c r="C35" s="117"/>
      <c r="D35" s="152"/>
      <c r="E35" s="109"/>
      <c r="F35" s="137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201" t="s">
        <v>18</v>
      </c>
      <c r="B36" s="183" t="s">
        <v>86</v>
      </c>
      <c r="C36" s="117"/>
      <c r="D36" s="152"/>
      <c r="E36" s="109"/>
      <c r="F36" s="133"/>
      <c r="G36" s="137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47">
        <v>231</v>
      </c>
      <c r="B37" s="211" t="s">
        <v>110</v>
      </c>
      <c r="C37" s="120">
        <v>250</v>
      </c>
      <c r="D37" s="152">
        <f>SUM(C37)</f>
        <v>250</v>
      </c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204"/>
      <c r="B38" s="203"/>
      <c r="C38" s="120"/>
      <c r="D38" s="152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82" t="s">
        <v>19</v>
      </c>
      <c r="B39" s="179" t="s">
        <v>87</v>
      </c>
      <c r="C39" s="153"/>
      <c r="D39" s="152"/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s="139" customFormat="1" ht="24.75" customHeight="1" x14ac:dyDescent="0.35">
      <c r="A40" s="146"/>
      <c r="B40" s="115"/>
      <c r="C40" s="116"/>
      <c r="D40" s="152"/>
      <c r="E40" s="109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47"/>
      <c r="B41" s="114"/>
      <c r="C41" s="120"/>
      <c r="D41" s="153"/>
      <c r="E41" s="109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64"/>
      <c r="B42" s="113"/>
      <c r="C42" s="153"/>
      <c r="D42" s="153"/>
      <c r="E42" s="109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82" t="s">
        <v>20</v>
      </c>
      <c r="B43" s="179" t="s">
        <v>69</v>
      </c>
      <c r="C43" s="117"/>
      <c r="D43" s="154"/>
      <c r="E43" s="109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27">
        <v>127</v>
      </c>
      <c r="B44" s="228" t="s">
        <v>118</v>
      </c>
      <c r="C44" s="139">
        <v>500</v>
      </c>
      <c r="D44" s="154">
        <f>SUM(C44)</f>
        <v>500</v>
      </c>
      <c r="E44" s="109"/>
      <c r="F44" s="187"/>
      <c r="G44" s="187"/>
      <c r="H44" s="187"/>
      <c r="I44" s="187"/>
      <c r="J44" s="187"/>
      <c r="K44" s="187"/>
      <c r="L44" s="187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07"/>
      <c r="B45" s="115"/>
      <c r="C45" s="116"/>
      <c r="D45" s="154"/>
      <c r="E45" s="109"/>
      <c r="F45" s="187"/>
      <c r="G45" s="187"/>
      <c r="H45" s="187"/>
      <c r="I45" s="187"/>
      <c r="J45" s="187"/>
      <c r="K45" s="187"/>
      <c r="L45" s="187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207"/>
      <c r="B46" s="115"/>
      <c r="C46" s="116"/>
      <c r="D46" s="154"/>
      <c r="E46" s="109"/>
      <c r="F46" s="187"/>
      <c r="G46" s="187"/>
      <c r="H46" s="187"/>
      <c r="I46" s="187"/>
      <c r="J46" s="187"/>
      <c r="K46" s="187"/>
      <c r="L46" s="187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4" t="s">
        <v>21</v>
      </c>
      <c r="B47" s="185" t="s">
        <v>22</v>
      </c>
      <c r="C47" s="116"/>
      <c r="D47" s="154"/>
      <c r="E47" s="109"/>
      <c r="F47" s="202"/>
      <c r="G47" s="188"/>
      <c r="H47" s="187"/>
      <c r="I47" s="187"/>
      <c r="J47" s="187"/>
      <c r="K47" s="187"/>
      <c r="L47" s="187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47">
        <v>158</v>
      </c>
      <c r="B48" s="206" t="s">
        <v>109</v>
      </c>
      <c r="C48" s="116">
        <f>29+1456.75</f>
        <v>1485.75</v>
      </c>
      <c r="D48" s="154">
        <f>SUM(C48)</f>
        <v>1485.75</v>
      </c>
      <c r="E48" s="109"/>
      <c r="F48" s="187"/>
      <c r="G48" s="187"/>
      <c r="H48" s="187"/>
      <c r="I48" s="187"/>
      <c r="J48" s="187"/>
      <c r="K48" s="187"/>
      <c r="L48" s="187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147"/>
      <c r="B49" s="213"/>
      <c r="C49" s="117"/>
      <c r="D49" s="154"/>
      <c r="E49" s="109"/>
      <c r="F49" s="187"/>
      <c r="G49" s="187"/>
      <c r="H49" s="187"/>
      <c r="I49" s="187"/>
      <c r="J49" s="187"/>
      <c r="K49" s="187"/>
      <c r="L49" s="187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47"/>
      <c r="B50" s="206"/>
      <c r="C50" s="116"/>
      <c r="D50" s="154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82">
        <v>2105</v>
      </c>
      <c r="B51" s="179" t="s">
        <v>23</v>
      </c>
      <c r="C51" s="120"/>
      <c r="D51" s="154"/>
      <c r="E51" s="109"/>
      <c r="F51" s="199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07">
        <v>700</v>
      </c>
      <c r="B52" s="115" t="s">
        <v>113</v>
      </c>
      <c r="C52" s="116">
        <v>800</v>
      </c>
      <c r="D52" s="154">
        <f>SUM(C52)</f>
        <v>800</v>
      </c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07"/>
      <c r="B53" s="115"/>
      <c r="C53" s="116"/>
      <c r="D53" s="154"/>
      <c r="E53" s="109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4"/>
      <c r="B54" s="214"/>
      <c r="C54" s="139"/>
      <c r="D54" s="154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182" t="s">
        <v>24</v>
      </c>
      <c r="B55" s="179" t="s">
        <v>70</v>
      </c>
      <c r="C55" s="116"/>
      <c r="D55" s="154"/>
      <c r="E55" s="109"/>
      <c r="F55" s="137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22">
        <v>498</v>
      </c>
      <c r="B56" s="115" t="s">
        <v>111</v>
      </c>
      <c r="C56" s="116"/>
      <c r="D56" s="154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205"/>
      <c r="B57" s="115"/>
      <c r="C57" s="116"/>
      <c r="D57" s="154"/>
      <c r="E57" s="10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205"/>
      <c r="B58" s="115"/>
      <c r="C58" s="117"/>
      <c r="D58" s="152"/>
      <c r="E58" s="10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82">
        <v>1103</v>
      </c>
      <c r="B59" s="179" t="s">
        <v>27</v>
      </c>
      <c r="C59" s="124"/>
      <c r="D59" s="152"/>
      <c r="E59" s="11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2"/>
      <c r="B60" s="153"/>
      <c r="C60" s="120"/>
      <c r="D60" s="152"/>
      <c r="E60" s="121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2"/>
      <c r="B61" s="113"/>
      <c r="C61" s="120"/>
      <c r="D61" s="152"/>
      <c r="E61" s="121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225" t="s">
        <v>100</v>
      </c>
      <c r="B62" s="226"/>
      <c r="C62" s="122"/>
      <c r="D62" s="152">
        <f>SUM(C63:C65)</f>
        <v>800</v>
      </c>
      <c r="E62" s="12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2" t="s">
        <v>28</v>
      </c>
      <c r="B63" s="118" t="s">
        <v>95</v>
      </c>
      <c r="C63" s="122"/>
      <c r="D63" s="139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2" t="s">
        <v>30</v>
      </c>
      <c r="B64" s="118" t="s">
        <v>96</v>
      </c>
      <c r="C64" s="120">
        <v>500</v>
      </c>
      <c r="D64" s="152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2" t="s">
        <v>32</v>
      </c>
      <c r="B65" s="118" t="s">
        <v>97</v>
      </c>
      <c r="C65" s="120">
        <v>300</v>
      </c>
      <c r="D65" s="155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225" t="s">
        <v>101</v>
      </c>
      <c r="B66" s="226"/>
      <c r="C66" s="120"/>
      <c r="D66" s="155">
        <f>SUM(C67:C69)</f>
        <v>1777.8600000000001</v>
      </c>
      <c r="E66" s="109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2" t="s">
        <v>34</v>
      </c>
      <c r="B67" s="118" t="s">
        <v>98</v>
      </c>
      <c r="C67" s="117"/>
      <c r="D67" s="155"/>
      <c r="E67" s="109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2" t="s">
        <v>36</v>
      </c>
      <c r="B68" s="118" t="s">
        <v>99</v>
      </c>
      <c r="C68" s="124"/>
      <c r="D68" s="152"/>
      <c r="E68" s="109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2" t="s">
        <v>40</v>
      </c>
      <c r="B69" s="118" t="s">
        <v>104</v>
      </c>
      <c r="C69" s="117">
        <f>348.6+644.91+784.35</f>
        <v>1777.8600000000001</v>
      </c>
      <c r="D69" s="155"/>
      <c r="E69" s="109"/>
      <c r="F69" s="137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225" t="s">
        <v>42</v>
      </c>
      <c r="B70" s="226"/>
      <c r="C70" s="117"/>
      <c r="D70" s="155"/>
      <c r="E70" s="125">
        <f>SUM(C71:C74)</f>
        <v>239164.96000000002</v>
      </c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1" t="s">
        <v>58</v>
      </c>
      <c r="B71" s="186" t="s">
        <v>91</v>
      </c>
      <c r="C71" s="120">
        <v>189266.17</v>
      </c>
      <c r="D71" s="155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1" t="s">
        <v>59</v>
      </c>
      <c r="B72" s="186" t="s">
        <v>92</v>
      </c>
      <c r="C72" s="194">
        <v>30829.759999999998</v>
      </c>
      <c r="D72" s="154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1" t="s">
        <v>60</v>
      </c>
      <c r="B73" s="186" t="s">
        <v>93</v>
      </c>
      <c r="C73" s="120">
        <v>517.29999999999995</v>
      </c>
      <c r="D73" s="154"/>
      <c r="E73" s="110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s="139" customFormat="1" ht="24.75" customHeight="1" x14ac:dyDescent="0.35">
      <c r="A74" s="161" t="s">
        <v>61</v>
      </c>
      <c r="B74" s="186" t="s">
        <v>94</v>
      </c>
      <c r="C74" s="120">
        <v>18551.73</v>
      </c>
      <c r="D74" s="154"/>
      <c r="E74" s="110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s="139" customFormat="1" ht="24.75" customHeight="1" x14ac:dyDescent="0.35">
      <c r="A75" s="161"/>
      <c r="B75" s="126"/>
      <c r="C75" s="120"/>
      <c r="D75" s="154"/>
      <c r="E75" s="110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6" t="s">
        <v>47</v>
      </c>
      <c r="B76" s="151" t="s">
        <v>48</v>
      </c>
      <c r="C76" s="120">
        <v>6570.98</v>
      </c>
      <c r="D76" s="155"/>
      <c r="E76" s="127">
        <f>+C76</f>
        <v>6570.98</v>
      </c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6"/>
      <c r="B77" s="151" t="s">
        <v>102</v>
      </c>
      <c r="C77" s="195">
        <v>38266.39</v>
      </c>
      <c r="D77" s="152"/>
      <c r="E77" s="127">
        <f>+C77</f>
        <v>38266.39</v>
      </c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3"/>
      <c r="B78" s="160"/>
      <c r="C78" s="128"/>
      <c r="D78" s="152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3" t="s">
        <v>65</v>
      </c>
      <c r="B79" s="179" t="s">
        <v>88</v>
      </c>
      <c r="C79" s="124"/>
      <c r="D79" s="152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48"/>
      <c r="B80" s="221"/>
      <c r="C80" s="129"/>
      <c r="D80" s="152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48"/>
      <c r="B81" s="156"/>
      <c r="C81" s="129"/>
      <c r="D81" s="196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4"/>
      <c r="B82" s="113"/>
      <c r="C82" s="153"/>
      <c r="D82" s="196"/>
      <c r="E82" s="109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7" t="s">
        <v>79</v>
      </c>
      <c r="B83" s="168" t="s">
        <v>80</v>
      </c>
      <c r="C83" s="117"/>
      <c r="D83" s="155"/>
      <c r="E83" s="109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x14ac:dyDescent="0.35">
      <c r="A84" s="169"/>
      <c r="B84" s="170"/>
      <c r="C84" s="117"/>
      <c r="D84" s="155"/>
      <c r="E84" s="109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4.75" customHeight="1" x14ac:dyDescent="0.35">
      <c r="A85" s="163" t="s">
        <v>51</v>
      </c>
      <c r="B85" s="217" t="s">
        <v>57</v>
      </c>
      <c r="C85" s="218"/>
      <c r="D85" s="219"/>
      <c r="E85" s="220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4.75" customHeight="1" x14ac:dyDescent="0.35">
      <c r="A86" s="166" t="s">
        <v>52</v>
      </c>
      <c r="B86" s="171" t="s">
        <v>106</v>
      </c>
      <c r="C86" s="197"/>
      <c r="D86" s="198">
        <v>17.07</v>
      </c>
      <c r="E86" s="130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4.75" customHeight="1" thickBot="1" x14ac:dyDescent="0.4">
      <c r="A87" s="165"/>
      <c r="B87" s="149"/>
      <c r="C87" s="150"/>
      <c r="D87" s="229">
        <f>SUM(D8:D86)</f>
        <v>284002.32999999996</v>
      </c>
      <c r="E87" s="230">
        <f>SUM(E8:E86)</f>
        <v>284002.33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4">
      <c r="A88" s="131"/>
      <c r="B88" s="223" t="s">
        <v>105</v>
      </c>
      <c r="C88" s="224"/>
      <c r="D88" s="137">
        <f>D87-E87</f>
        <v>0</v>
      </c>
      <c r="E88" s="132"/>
      <c r="F88" s="140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41"/>
      <c r="C89" s="142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7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43"/>
      <c r="C91" s="133"/>
      <c r="D91" s="137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ht="21.95" customHeight="1" x14ac:dyDescent="0.3">
      <c r="A97" s="133"/>
      <c r="B97" s="133"/>
      <c r="C97" s="133" t="s">
        <v>55</v>
      </c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ht="21.95" customHeight="1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ht="21.95" customHeight="1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 t="s">
        <v>56</v>
      </c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x14ac:dyDescent="0.3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</row>
    <row r="151" spans="1:22" x14ac:dyDescent="0.3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</row>
    <row r="152" spans="1:22" x14ac:dyDescent="0.3">
      <c r="A152" s="133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</row>
  </sheetData>
  <mergeCells count="7">
    <mergeCell ref="A1:E1"/>
    <mergeCell ref="A2:E2"/>
    <mergeCell ref="A3:E3"/>
    <mergeCell ref="B88:C88"/>
    <mergeCell ref="A62:B62"/>
    <mergeCell ref="A66:B66"/>
    <mergeCell ref="A70:B70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2018-02-23T23:01:12Z</cp:lastPrinted>
  <dcterms:created xsi:type="dcterms:W3CDTF">2015-10-03T20:49:13Z</dcterms:created>
  <dcterms:modified xsi:type="dcterms:W3CDTF">2018-02-23T23:02:26Z</dcterms:modified>
</cp:coreProperties>
</file>