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9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CENTRA\Desktop\CYNTHIA\CORTE 9627 DESCANSO\FEBRERO\"/>
    </mc:Choice>
  </mc:AlternateContent>
  <bookViews>
    <workbookView xWindow="0" yWindow="0" windowWidth="20490" windowHeight="7530"/>
  </bookViews>
  <sheets>
    <sheet name="9627" sheetId="101" r:id="rId1"/>
    <sheet name="LISTADO DE CONSUMOS " sheetId="102" state="hidden" r:id="rId2"/>
    <sheet name="Hoja1" sheetId="103" state="hidden" r:id="rId3"/>
    <sheet name="Hoja2" sheetId="104" r:id="rId4"/>
  </sheets>
  <definedNames>
    <definedName name="_xlnm.Print_Area" localSheetId="0">'9627'!$A$1:$E$95</definedName>
  </definedNames>
  <calcPr calcId="171027"/>
</workbook>
</file>

<file path=xl/calcChain.xml><?xml version="1.0" encoding="utf-8"?>
<calcChain xmlns="http://schemas.openxmlformats.org/spreadsheetml/2006/main">
  <c r="C8" i="101" l="1"/>
  <c r="C23" i="101" l="1"/>
  <c r="C25" i="101"/>
  <c r="C51" i="101"/>
  <c r="C78" i="101" l="1"/>
  <c r="C76" i="101"/>
  <c r="C12" i="101"/>
  <c r="C11" i="101"/>
  <c r="D61" i="101" l="1"/>
  <c r="D21" i="101" l="1"/>
  <c r="D7" i="101" l="1"/>
  <c r="D49" i="101" l="1"/>
  <c r="D75" i="101" l="1"/>
  <c r="D71" i="101" l="1"/>
  <c r="D57" i="101"/>
  <c r="D53" i="101" l="1"/>
  <c r="D35" i="101" l="1"/>
  <c r="D10" i="101" l="1"/>
  <c r="K45" i="101" l="1"/>
  <c r="E81" i="101" l="1"/>
  <c r="D83" i="104" l="1"/>
  <c r="E81" i="104"/>
  <c r="E80" i="104"/>
  <c r="E75" i="104"/>
  <c r="C72" i="104"/>
  <c r="C70" i="104"/>
  <c r="D62" i="104"/>
  <c r="C60" i="104"/>
  <c r="D59" i="104"/>
  <c r="D57" i="104"/>
  <c r="C53" i="104"/>
  <c r="D52" i="104" s="1"/>
  <c r="D47" i="104"/>
  <c r="D43" i="104"/>
  <c r="C38" i="104"/>
  <c r="D37" i="104" s="1"/>
  <c r="D33" i="104"/>
  <c r="D30" i="104"/>
  <c r="C25" i="104"/>
  <c r="C24" i="104"/>
  <c r="C23" i="104"/>
  <c r="D19" i="104"/>
  <c r="D15" i="104"/>
  <c r="C13" i="104"/>
  <c r="C12" i="104"/>
  <c r="D7" i="104"/>
  <c r="E88" i="104" l="1"/>
  <c r="D22" i="104"/>
  <c r="D11" i="104"/>
  <c r="D65" i="104"/>
  <c r="D88" i="104"/>
  <c r="D89" i="104" s="1"/>
  <c r="E86" i="101" l="1"/>
  <c r="D14" i="101" l="1"/>
  <c r="D89" i="101" l="1"/>
  <c r="D31" i="101" l="1"/>
  <c r="D28" i="101" l="1"/>
  <c r="E87" i="101" l="1"/>
  <c r="E94" i="101" s="1"/>
  <c r="D44" i="101"/>
  <c r="D40" i="101"/>
  <c r="C46" i="102" l="1"/>
  <c r="D18" i="101" l="1"/>
  <c r="D94" i="101" s="1"/>
  <c r="D95" i="101" l="1"/>
</calcChain>
</file>

<file path=xl/sharedStrings.xml><?xml version="1.0" encoding="utf-8"?>
<sst xmlns="http://schemas.openxmlformats.org/spreadsheetml/2006/main" count="228" uniqueCount="117">
  <si>
    <t xml:space="preserve"> </t>
  </si>
  <si>
    <t>SUMAS IGUALES</t>
  </si>
  <si>
    <t>Gastos de Operación</t>
  </si>
  <si>
    <t>Iva por Trasladar 16%</t>
  </si>
  <si>
    <t>2104-0004</t>
  </si>
  <si>
    <t>I.E.P.S.</t>
  </si>
  <si>
    <t>4005-2</t>
  </si>
  <si>
    <t>Disel</t>
  </si>
  <si>
    <t>4000-2-5-5</t>
  </si>
  <si>
    <t>Aceites</t>
  </si>
  <si>
    <t>4000-2-5-3</t>
  </si>
  <si>
    <t>Premium</t>
  </si>
  <si>
    <t>4000-2-5-2</t>
  </si>
  <si>
    <t>Magna</t>
  </si>
  <si>
    <t>4000-2-5-1</t>
  </si>
  <si>
    <t>VENTAS</t>
  </si>
  <si>
    <t>Accor (Tarjeta)</t>
  </si>
  <si>
    <t>1104-33</t>
  </si>
  <si>
    <t>1104-18</t>
  </si>
  <si>
    <t>1104-4</t>
  </si>
  <si>
    <t>1104-3</t>
  </si>
  <si>
    <t>1104-2</t>
  </si>
  <si>
    <t>FUNCIONARIOS Y EMPLEADOS</t>
  </si>
  <si>
    <t>OPERADORA RIO COLORADO(BONO.CONTADO)</t>
  </si>
  <si>
    <t>01104-00031</t>
  </si>
  <si>
    <t>CLIENTE DE CONTADO DE ADMINISTRADORA</t>
  </si>
  <si>
    <t>2105-500</t>
  </si>
  <si>
    <t>DEUDOR DIVERSO OPERADORA (C. CONTADO)</t>
  </si>
  <si>
    <t>01104-00143</t>
  </si>
  <si>
    <t>CLIENTE BONO OPERADORA (CREDITO)</t>
  </si>
  <si>
    <t>01104-00142</t>
  </si>
  <si>
    <t>DEUDORES DIVERSO OPERADORA(C. CREDITO)</t>
  </si>
  <si>
    <t>01104-00141</t>
  </si>
  <si>
    <t>1105-500</t>
  </si>
  <si>
    <t>CLIENTES CREDITO ADMINISTRADORA</t>
  </si>
  <si>
    <t>BANCO INBURSA</t>
  </si>
  <si>
    <t>1102-3-3</t>
  </si>
  <si>
    <t>BANCOS ( BANORTE ) 00570054331-625</t>
  </si>
  <si>
    <t>1102-3-2</t>
  </si>
  <si>
    <t xml:space="preserve">  </t>
  </si>
  <si>
    <t>1100-2-1</t>
  </si>
  <si>
    <t>DEBE</t>
  </si>
  <si>
    <t>PARCIAL</t>
  </si>
  <si>
    <t>CONCEPTO</t>
  </si>
  <si>
    <t>CUENTA</t>
  </si>
  <si>
    <t>FECHA</t>
  </si>
  <si>
    <t>ACO-030325-PHA</t>
  </si>
  <si>
    <t>AV KINO Y 2DA. #103 ALTOS SAN LUIS RIO COL. SONORA</t>
  </si>
  <si>
    <t>CLIENTES BONO DE ADMINISTRADORA CONTADO</t>
  </si>
  <si>
    <t>CLIENTES BONO (CREDITO)  ADM</t>
  </si>
  <si>
    <t xml:space="preserve">1102-3-3 </t>
  </si>
  <si>
    <t xml:space="preserve">COMISION ESTATAL DE SERVICIOS PUBLICOS DE TECATE </t>
  </si>
  <si>
    <t xml:space="preserve">MAQUINARIA DE OCCIDENTE Y SERVICIOS INDUSTRIALES SA DE CV </t>
  </si>
  <si>
    <t>CALIFORNIA CLAYTILE SA DE CV</t>
  </si>
  <si>
    <t xml:space="preserve">Quality International </t>
  </si>
  <si>
    <t xml:space="preserve">EL DESCANSO </t>
  </si>
  <si>
    <t xml:space="preserve">FIRMO DE RECIBIDO . </t>
  </si>
  <si>
    <t xml:space="preserve">MAQUINARIA DEL OCCIDENTE Y SERVICIOS INDUSTRIALES </t>
  </si>
  <si>
    <t xml:space="preserve">JNS POLYMERS </t>
  </si>
  <si>
    <t xml:space="preserve">FIRMA : </t>
  </si>
  <si>
    <t xml:space="preserve">JNS POLYMERS S DE RL DE CV </t>
  </si>
  <si>
    <t>PROMOTORA DE DESARROLLO URBANO</t>
  </si>
  <si>
    <t>UNIVERSIDAD AUTONOMA DEL ESTADO DE BAJA CFA</t>
  </si>
  <si>
    <t xml:space="preserve">CALIFORNIA CLAY TILE DE MEXICO SA DE CV </t>
  </si>
  <si>
    <t>CECILIA CORNEJO</t>
  </si>
  <si>
    <t xml:space="preserve">Quality International  aceite </t>
  </si>
  <si>
    <t>Presidencia Municipal Tecate</t>
  </si>
  <si>
    <t>Haciendas Tanama</t>
  </si>
  <si>
    <t xml:space="preserve">COMERCIALIZADORA VENECIA SA DE CV </t>
  </si>
  <si>
    <t>INSTITUTO MEXICANO DEL SEGURO SOCIAL CLINICA 6 TECATE</t>
  </si>
  <si>
    <t>CREDITO 8063315</t>
  </si>
  <si>
    <t>DEBITO 8063315</t>
  </si>
  <si>
    <t>1104-100</t>
  </si>
  <si>
    <t>CARLOS ENRIQUE GARIBALDI MUNGUIA</t>
  </si>
  <si>
    <t>EFECTIVALE</t>
  </si>
  <si>
    <t xml:space="preserve">ACCOR   </t>
  </si>
  <si>
    <t>EFECTICARD</t>
  </si>
  <si>
    <t>BANCO INBURSA(SAGARPA)</t>
  </si>
  <si>
    <t>SODEXHO</t>
  </si>
  <si>
    <t>AMERICAN EXPRESS</t>
  </si>
  <si>
    <t>1102-33-1</t>
  </si>
  <si>
    <t xml:space="preserve">TRANSFERENCIA </t>
  </si>
  <si>
    <t>BANORTE 331</t>
  </si>
  <si>
    <t xml:space="preserve">FALTANTE / </t>
  </si>
  <si>
    <t>SOBRANTE/</t>
  </si>
  <si>
    <t>GOBIERNO DEL ESTADO DE BAJA CALIFORNIA</t>
  </si>
  <si>
    <t>GLADYSEL RAMIREZ</t>
  </si>
  <si>
    <t>MAQUINARIA DE OCCIDENTE Y SERVICIOS INDUSTRIALES SA DE CV</t>
  </si>
  <si>
    <t>COMISION ESTATAL DE SERVICIOS PUBLICOS DE TECATE</t>
  </si>
  <si>
    <t>MAQUINADOS Y SERVICIOS INDUSTRIALES RUFINO SA DE CV</t>
  </si>
  <si>
    <t>ADMINISTRADORA DEL COLORADO, SRL DE CV</t>
  </si>
  <si>
    <t>Caja Principal Gasolinera 01-MARZO -2017</t>
  </si>
  <si>
    <t>Caja Principal Gasolinera 02-MARZO-2017</t>
  </si>
  <si>
    <t xml:space="preserve">TRANSPORTES MAYLIN DE TECATE S DE RL DE CV </t>
  </si>
  <si>
    <t>Colegio de Bachilleres</t>
  </si>
  <si>
    <t>INSTITUTO EDUCATIVO DEL NOROESTE AC</t>
  </si>
  <si>
    <t>GEODE SECO S DE RL DE CV</t>
  </si>
  <si>
    <t>JNS POLYMERS DE RL DE CV</t>
  </si>
  <si>
    <t>BC BUS SA DE CV (CREDITO)</t>
  </si>
  <si>
    <t>CARSONS CONSTRUCCIONES S DE RL DE CV</t>
  </si>
  <si>
    <t>TRANSPORTES VISTA AL MAR S.A. DE C.V.</t>
  </si>
  <si>
    <t>MARLENE OLMOS</t>
  </si>
  <si>
    <t>PRESIDENCIA MUNICIPAL TECATE</t>
  </si>
  <si>
    <t>XMA INGENIERIA Y CONSTRUCCION SA DE CV</t>
  </si>
  <si>
    <t>FARMACIA SUVIER S. DE R.L. DE C.V.</t>
  </si>
  <si>
    <t>SOBRANTE/reflejado en corte</t>
  </si>
  <si>
    <t>Caja Principal Gasolinera 20-FEBRERO -2018</t>
  </si>
  <si>
    <t>KARLA RIVERA</t>
  </si>
  <si>
    <t>MAQUINARIA DE OCCIDENTE Y SERVICIOS INDUSTRIALES, S.A. DE C.V.</t>
  </si>
  <si>
    <t>SISTEMA  P/ EL DESARROLLO INT. DE LA FAMILIA DE B.C. (DIF)</t>
  </si>
  <si>
    <t xml:space="preserve">NEOGY SOLUTIOS </t>
  </si>
  <si>
    <t>JESUS JUAREZ (ABONO DEL 18/02)</t>
  </si>
  <si>
    <t>DOUGLAS SALAZAR (ABONO DEL 18/02)</t>
  </si>
  <si>
    <t>HUMBERTO GARCIA GOSCO(ABONO DEL 18/02)</t>
  </si>
  <si>
    <t>ADRIAN NUÑEZ(ABONO DEL 18/02)</t>
  </si>
  <si>
    <t>ISRRAEL BARBA(ABONO DEL 18/02)</t>
  </si>
  <si>
    <t>JORGE PELCASTRE(ABONO DEL 18/02)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</si>
</sst>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0"/>
    <numFmt numFmtId="165" formatCode="_-&quot;$&quot;* #,##0.0_-;\-&quot;$&quot;* #,##0.0_-;_-&quot;$&quot;* &quot;-&quot;??_-;_-@_-"/>
    <numFmt numFmtId="166" formatCode="[$-409]d\-mmm\-yy;@"/>
    <numFmt numFmtId="167" formatCode="_-[$€-2]* #,##0.00_-;\-[$€-2]* #,##0.00_-;_-[$€-2]* &quot;-&quot;??_-"/>
  </numFmts>
  <fonts count="30" x14ac:knownFonts="1">
    <font>
      <sz val="10"/>
      <name val="Arial"/>
    </font>
    <font>
      <sz val="12"/>
      <name val="Tahoma"/>
      <family val="2"/>
    </font>
    <font>
      <sz val="12"/>
      <color indexed="8"/>
      <name val="Tahoma"/>
      <family val="2"/>
    </font>
    <font>
      <sz val="10"/>
      <name val="Arial"/>
      <family val="2"/>
    </font>
    <font>
      <b/>
      <sz val="12"/>
      <color indexed="8"/>
      <name val="Tahom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u/>
      <sz val="14"/>
      <color indexed="8"/>
      <name val="Tahoma"/>
      <family val="2"/>
    </font>
    <font>
      <sz val="11"/>
      <name val="Calibri"/>
      <family val="2"/>
    </font>
    <font>
      <sz val="12"/>
      <name val="Arial"/>
      <family val="2"/>
    </font>
    <font>
      <sz val="12"/>
      <name val="Calibri"/>
      <family val="2"/>
    </font>
    <font>
      <b/>
      <sz val="12"/>
      <name val="Arial"/>
      <family val="2"/>
    </font>
    <font>
      <i/>
      <sz val="12"/>
      <name val="Arial"/>
      <family val="2"/>
    </font>
    <font>
      <b/>
      <u/>
      <sz val="12"/>
      <color indexed="8"/>
      <name val="Arial"/>
      <family val="2"/>
    </font>
    <font>
      <sz val="12"/>
      <name val="Calibri"/>
      <family val="2"/>
      <scheme val="minor"/>
    </font>
    <font>
      <b/>
      <sz val="18"/>
      <color indexed="8"/>
      <name val="Arial"/>
      <family val="2"/>
    </font>
    <font>
      <sz val="18"/>
      <name val="Arial"/>
      <family val="2"/>
    </font>
    <font>
      <b/>
      <u/>
      <sz val="18"/>
      <color indexed="8"/>
      <name val="Arial"/>
      <family val="2"/>
    </font>
    <font>
      <sz val="18"/>
      <color indexed="8"/>
      <name val="Arial"/>
      <family val="2"/>
    </font>
    <font>
      <b/>
      <sz val="18"/>
      <color theme="0"/>
      <name val="Arial"/>
      <family val="2"/>
    </font>
    <font>
      <b/>
      <sz val="18"/>
      <color theme="1"/>
      <name val="Arial"/>
      <family val="2"/>
    </font>
    <font>
      <sz val="18"/>
      <color theme="1"/>
      <name val="Arial"/>
      <family val="2"/>
    </font>
    <font>
      <b/>
      <sz val="18"/>
      <name val="Arial"/>
      <family val="2"/>
    </font>
    <font>
      <b/>
      <sz val="18"/>
      <color indexed="17"/>
      <name val="Arial"/>
      <family val="2"/>
    </font>
    <font>
      <sz val="18"/>
      <color rgb="FF000000"/>
      <name val="Arial"/>
      <family val="2"/>
    </font>
    <font>
      <b/>
      <sz val="18"/>
      <color rgb="FF92D050"/>
      <name val="Arial"/>
      <family val="2"/>
    </font>
    <font>
      <b/>
      <sz val="18"/>
      <color indexed="10"/>
      <name val="Arial"/>
      <family val="2"/>
    </font>
    <font>
      <sz val="18"/>
      <name val="Calibri"/>
      <family val="2"/>
    </font>
    <font>
      <b/>
      <sz val="18"/>
      <name val="Calibri"/>
      <family val="2"/>
      <scheme val="minor"/>
    </font>
    <font>
      <sz val="1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</fills>
  <borders count="36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4">
    <xf numFmtId="0" fontId="0" fillId="0" borderId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4" fontId="3" fillId="0" borderId="0" applyFont="0" applyFill="0" applyBorder="0" applyAlignment="0" applyProtection="0"/>
  </cellStyleXfs>
  <cellXfs count="281">
    <xf numFmtId="0" fontId="0" fillId="0" borderId="0" xfId="0"/>
    <xf numFmtId="166" fontId="15" fillId="0" borderId="29" xfId="0" applyNumberFormat="1" applyFont="1" applyFill="1" applyBorder="1" applyAlignment="1">
      <alignment horizontal="left"/>
    </xf>
    <xf numFmtId="0" fontId="1" fillId="0" borderId="0" xfId="0" applyFont="1"/>
    <xf numFmtId="44" fontId="2" fillId="0" borderId="5" xfId="0" applyNumberFormat="1" applyFont="1" applyFill="1" applyBorder="1"/>
    <xf numFmtId="14" fontId="4" fillId="2" borderId="0" xfId="0" applyNumberFormat="1" applyFont="1" applyFill="1" applyBorder="1" applyAlignment="1">
      <alignment horizontal="right"/>
    </xf>
    <xf numFmtId="166" fontId="4" fillId="0" borderId="0" xfId="0" applyNumberFormat="1" applyFont="1" applyFill="1" applyBorder="1" applyAlignment="1">
      <alignment horizontal="center"/>
    </xf>
    <xf numFmtId="166" fontId="4" fillId="0" borderId="0" xfId="0" applyNumberFormat="1" applyFont="1" applyFill="1" applyBorder="1"/>
    <xf numFmtId="166" fontId="4" fillId="2" borderId="0" xfId="0" applyNumberFormat="1" applyFont="1" applyFill="1" applyBorder="1" applyAlignment="1">
      <alignment horizontal="center"/>
    </xf>
    <xf numFmtId="0" fontId="1" fillId="0" borderId="0" xfId="0" applyFont="1" applyFill="1"/>
    <xf numFmtId="0" fontId="0" fillId="0" borderId="0" xfId="0" applyBorder="1"/>
    <xf numFmtId="0" fontId="9" fillId="0" borderId="5" xfId="0" applyFont="1" applyFill="1" applyBorder="1" applyAlignment="1">
      <alignment horizontal="center"/>
    </xf>
    <xf numFmtId="0" fontId="9" fillId="0" borderId="5" xfId="0" applyFont="1" applyBorder="1"/>
    <xf numFmtId="0" fontId="9" fillId="3" borderId="20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9" fillId="3" borderId="5" xfId="0" applyFont="1" applyFill="1" applyBorder="1" applyAlignment="1">
      <alignment horizontal="center"/>
    </xf>
    <xf numFmtId="0" fontId="12" fillId="0" borderId="5" xfId="0" applyFont="1" applyFill="1" applyBorder="1"/>
    <xf numFmtId="0" fontId="9" fillId="0" borderId="5" xfId="0" applyFont="1" applyFill="1" applyBorder="1" applyAlignment="1">
      <alignment vertical="top"/>
    </xf>
    <xf numFmtId="0" fontId="9" fillId="0" borderId="5" xfId="0" applyFont="1" applyFill="1" applyBorder="1"/>
    <xf numFmtId="0" fontId="3" fillId="0" borderId="0" xfId="0" applyFont="1"/>
    <xf numFmtId="0" fontId="0" fillId="0" borderId="7" xfId="0" applyBorder="1"/>
    <xf numFmtId="0" fontId="0" fillId="0" borderId="4" xfId="0" applyBorder="1"/>
    <xf numFmtId="0" fontId="0" fillId="0" borderId="22" xfId="0" applyBorder="1"/>
    <xf numFmtId="0" fontId="0" fillId="0" borderId="18" xfId="0" applyBorder="1"/>
    <xf numFmtId="0" fontId="0" fillId="0" borderId="10" xfId="0" applyBorder="1"/>
    <xf numFmtId="0" fontId="0" fillId="0" borderId="21" xfId="0" applyBorder="1"/>
    <xf numFmtId="0" fontId="0" fillId="0" borderId="19" xfId="0" applyBorder="1"/>
    <xf numFmtId="0" fontId="9" fillId="3" borderId="23" xfId="0" applyFont="1" applyFill="1" applyBorder="1" applyAlignment="1">
      <alignment horizontal="center"/>
    </xf>
    <xf numFmtId="0" fontId="9" fillId="0" borderId="24" xfId="1" applyNumberFormat="1" applyFont="1" applyFill="1" applyBorder="1" applyAlignment="1" applyProtection="1">
      <alignment horizontal="left" vertical="top"/>
    </xf>
    <xf numFmtId="0" fontId="0" fillId="0" borderId="25" xfId="0" applyBorder="1"/>
    <xf numFmtId="0" fontId="9" fillId="0" borderId="9" xfId="0" applyFont="1" applyFill="1" applyBorder="1" applyAlignment="1">
      <alignment horizontal="center"/>
    </xf>
    <xf numFmtId="0" fontId="3" fillId="0" borderId="8" xfId="0" applyFont="1" applyBorder="1"/>
    <xf numFmtId="0" fontId="9" fillId="0" borderId="26" xfId="0" applyFont="1" applyFill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8" fillId="0" borderId="27" xfId="0" applyFont="1" applyBorder="1" applyAlignment="1">
      <alignment vertical="top"/>
    </xf>
    <xf numFmtId="0" fontId="0" fillId="0" borderId="28" xfId="0" applyBorder="1"/>
    <xf numFmtId="166" fontId="4" fillId="0" borderId="22" xfId="0" applyNumberFormat="1" applyFont="1" applyFill="1" applyBorder="1" applyAlignment="1">
      <alignment horizontal="left"/>
    </xf>
    <xf numFmtId="166" fontId="4" fillId="0" borderId="18" xfId="0" applyNumberFormat="1" applyFont="1" applyFill="1" applyBorder="1" applyAlignment="1">
      <alignment horizontal="center"/>
    </xf>
    <xf numFmtId="0" fontId="1" fillId="0" borderId="18" xfId="0" applyFont="1" applyFill="1" applyBorder="1"/>
    <xf numFmtId="166" fontId="4" fillId="0" borderId="10" xfId="0" applyNumberFormat="1" applyFont="1" applyFill="1" applyBorder="1" applyAlignment="1">
      <alignment horizontal="right"/>
    </xf>
    <xf numFmtId="0" fontId="7" fillId="0" borderId="19" xfId="0" applyNumberFormat="1" applyFont="1" applyFill="1" applyBorder="1" applyAlignment="1">
      <alignment horizontal="center"/>
    </xf>
    <xf numFmtId="0" fontId="0" fillId="0" borderId="29" xfId="0" applyFill="1" applyBorder="1"/>
    <xf numFmtId="0" fontId="0" fillId="0" borderId="30" xfId="0" applyFill="1" applyBorder="1"/>
    <xf numFmtId="0" fontId="0" fillId="0" borderId="31" xfId="0" applyFill="1" applyBorder="1"/>
    <xf numFmtId="0" fontId="0" fillId="0" borderId="22" xfId="0" applyFill="1" applyBorder="1"/>
    <xf numFmtId="0" fontId="0" fillId="0" borderId="0" xfId="0" applyFill="1" applyBorder="1"/>
    <xf numFmtId="0" fontId="0" fillId="0" borderId="18" xfId="0" applyFill="1" applyBorder="1"/>
    <xf numFmtId="14" fontId="4" fillId="0" borderId="21" xfId="0" applyNumberFormat="1" applyFont="1" applyFill="1" applyBorder="1" applyAlignment="1">
      <alignment horizontal="right"/>
    </xf>
    <xf numFmtId="0" fontId="9" fillId="0" borderId="12" xfId="0" applyFont="1" applyFill="1" applyBorder="1" applyAlignment="1">
      <alignment vertical="top"/>
    </xf>
    <xf numFmtId="0" fontId="6" fillId="0" borderId="5" xfId="0" applyFont="1" applyFill="1" applyBorder="1" applyAlignment="1">
      <alignment horizontal="left"/>
    </xf>
    <xf numFmtId="0" fontId="1" fillId="2" borderId="0" xfId="0" applyFont="1" applyFill="1"/>
    <xf numFmtId="44" fontId="6" fillId="0" borderId="5" xfId="7" applyNumberFormat="1" applyFont="1" applyFill="1" applyBorder="1"/>
    <xf numFmtId="0" fontId="9" fillId="0" borderId="20" xfId="0" applyFont="1" applyFill="1" applyBorder="1" applyAlignment="1">
      <alignment horizontal="center"/>
    </xf>
    <xf numFmtId="0" fontId="9" fillId="0" borderId="0" xfId="0" applyFont="1"/>
    <xf numFmtId="44" fontId="2" fillId="0" borderId="11" xfId="0" applyNumberFormat="1" applyFont="1" applyFill="1" applyBorder="1"/>
    <xf numFmtId="44" fontId="6" fillId="0" borderId="5" xfId="0" applyNumberFormat="1" applyFont="1" applyFill="1" applyBorder="1"/>
    <xf numFmtId="166" fontId="5" fillId="0" borderId="0" xfId="0" applyNumberFormat="1" applyFont="1" applyFill="1" applyBorder="1" applyAlignment="1">
      <alignment horizontal="left"/>
    </xf>
    <xf numFmtId="166" fontId="5" fillId="0" borderId="0" xfId="0" applyNumberFormat="1" applyFont="1" applyFill="1" applyBorder="1" applyAlignment="1">
      <alignment horizontal="center"/>
    </xf>
    <xf numFmtId="14" fontId="11" fillId="0" borderId="0" xfId="0" applyNumberFormat="1" applyFont="1" applyFill="1"/>
    <xf numFmtId="166" fontId="5" fillId="0" borderId="0" xfId="0" applyNumberFormat="1" applyFont="1" applyFill="1" applyBorder="1" applyAlignment="1">
      <alignment horizontal="right"/>
    </xf>
    <xf numFmtId="0" fontId="13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center"/>
    </xf>
    <xf numFmtId="0" fontId="6" fillId="0" borderId="0" xfId="0" applyFont="1" applyFill="1" applyBorder="1"/>
    <xf numFmtId="0" fontId="5" fillId="0" borderId="9" xfId="0" applyFont="1" applyFill="1" applyBorder="1" applyAlignment="1">
      <alignment horizontal="center"/>
    </xf>
    <xf numFmtId="0" fontId="5" fillId="0" borderId="8" xfId="0" applyFont="1" applyFill="1" applyBorder="1" applyAlignment="1">
      <alignment horizontal="center"/>
    </xf>
    <xf numFmtId="44" fontId="9" fillId="0" borderId="0" xfId="0" applyNumberFormat="1" applyFont="1"/>
    <xf numFmtId="164" fontId="9" fillId="0" borderId="0" xfId="0" applyNumberFormat="1" applyFont="1"/>
    <xf numFmtId="0" fontId="5" fillId="0" borderId="3" xfId="0" applyFont="1" applyFill="1" applyBorder="1" applyAlignment="1">
      <alignment horizontal="left"/>
    </xf>
    <xf numFmtId="0" fontId="5" fillId="0" borderId="2" xfId="0" applyFont="1" applyFill="1" applyBorder="1" applyAlignment="1">
      <alignment horizontal="right"/>
    </xf>
    <xf numFmtId="44" fontId="5" fillId="0" borderId="2" xfId="0" applyNumberFormat="1" applyFont="1" applyFill="1" applyBorder="1"/>
    <xf numFmtId="14" fontId="6" fillId="0" borderId="0" xfId="0" applyNumberFormat="1" applyFont="1" applyFill="1" applyBorder="1" applyAlignment="1">
      <alignment horizontal="left"/>
    </xf>
    <xf numFmtId="0" fontId="5" fillId="0" borderId="0" xfId="0" applyFont="1" applyFill="1" applyBorder="1"/>
    <xf numFmtId="0" fontId="9" fillId="0" borderId="0" xfId="0" applyFont="1" applyFill="1"/>
    <xf numFmtId="0" fontId="12" fillId="0" borderId="0" xfId="0" applyFont="1" applyFill="1"/>
    <xf numFmtId="0" fontId="9" fillId="0" borderId="21" xfId="0" applyFont="1" applyFill="1" applyBorder="1"/>
    <xf numFmtId="0" fontId="6" fillId="2" borderId="20" xfId="0" applyFont="1" applyFill="1" applyBorder="1" applyAlignment="1">
      <alignment horizontal="center"/>
    </xf>
    <xf numFmtId="0" fontId="9" fillId="3" borderId="11" xfId="0" applyFont="1" applyFill="1" applyBorder="1" applyAlignment="1">
      <alignment horizontal="center"/>
    </xf>
    <xf numFmtId="0" fontId="9" fillId="0" borderId="15" xfId="0" applyFont="1" applyFill="1" applyBorder="1"/>
    <xf numFmtId="0" fontId="9" fillId="0" borderId="15" xfId="0" applyFont="1" applyFill="1" applyBorder="1" applyAlignment="1">
      <alignment vertical="top"/>
    </xf>
    <xf numFmtId="164" fontId="1" fillId="2" borderId="0" xfId="0" applyNumberFormat="1" applyFont="1" applyFill="1"/>
    <xf numFmtId="0" fontId="10" fillId="0" borderId="15" xfId="0" applyFont="1" applyBorder="1" applyAlignment="1">
      <alignment vertical="top"/>
    </xf>
    <xf numFmtId="0" fontId="9" fillId="0" borderId="20" xfId="1" applyNumberFormat="1" applyFont="1" applyFill="1" applyBorder="1" applyAlignment="1" applyProtection="1">
      <alignment horizontal="center" vertical="top"/>
    </xf>
    <xf numFmtId="0" fontId="14" fillId="0" borderId="20" xfId="1" applyNumberFormat="1" applyFont="1" applyFill="1" applyBorder="1" applyAlignment="1" applyProtection="1">
      <alignment horizontal="left" vertical="top"/>
    </xf>
    <xf numFmtId="4" fontId="5" fillId="0" borderId="5" xfId="7" applyNumberFormat="1" applyFont="1" applyFill="1" applyBorder="1" applyAlignment="1"/>
    <xf numFmtId="4" fontId="9" fillId="2" borderId="5" xfId="0" applyNumberFormat="1" applyFont="1" applyFill="1" applyBorder="1" applyAlignment="1"/>
    <xf numFmtId="4" fontId="6" fillId="0" borderId="5" xfId="7" applyNumberFormat="1" applyFont="1" applyFill="1" applyBorder="1" applyAlignment="1"/>
    <xf numFmtId="4" fontId="6" fillId="0" borderId="5" xfId="0" applyNumberFormat="1" applyFont="1" applyFill="1" applyBorder="1" applyAlignment="1"/>
    <xf numFmtId="4" fontId="6" fillId="0" borderId="11" xfId="0" applyNumberFormat="1" applyFont="1" applyFill="1" applyBorder="1" applyAlignment="1"/>
    <xf numFmtId="4" fontId="6" fillId="0" borderId="11" xfId="7" applyNumberFormat="1" applyFont="1" applyFill="1" applyBorder="1" applyAlignment="1"/>
    <xf numFmtId="0" fontId="1" fillId="5" borderId="0" xfId="0" applyFont="1" applyFill="1"/>
    <xf numFmtId="44" fontId="1" fillId="2" borderId="0" xfId="0" applyNumberFormat="1" applyFont="1" applyFill="1"/>
    <xf numFmtId="165" fontId="1" fillId="2" borderId="0" xfId="0" applyNumberFormat="1" applyFont="1" applyFill="1"/>
    <xf numFmtId="44" fontId="9" fillId="2" borderId="0" xfId="0" applyNumberFormat="1" applyFont="1" applyFill="1" applyBorder="1" applyAlignment="1">
      <alignment horizontal="center"/>
    </xf>
    <xf numFmtId="0" fontId="15" fillId="0" borderId="6" xfId="0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left"/>
    </xf>
    <xf numFmtId="166" fontId="15" fillId="2" borderId="0" xfId="0" applyNumberFormat="1" applyFont="1" applyFill="1" applyBorder="1" applyAlignment="1">
      <alignment horizontal="center"/>
    </xf>
    <xf numFmtId="166" fontId="15" fillId="2" borderId="22" xfId="0" applyNumberFormat="1" applyFont="1" applyFill="1" applyBorder="1" applyAlignment="1">
      <alignment horizontal="right"/>
    </xf>
    <xf numFmtId="166" fontId="15" fillId="0" borderId="0" xfId="0" applyNumberFormat="1" applyFont="1" applyFill="1" applyBorder="1" applyAlignment="1">
      <alignment horizontal="center"/>
    </xf>
    <xf numFmtId="0" fontId="17" fillId="2" borderId="0" xfId="0" applyNumberFormat="1" applyFont="1" applyFill="1" applyBorder="1" applyAlignment="1">
      <alignment horizontal="center"/>
    </xf>
    <xf numFmtId="14" fontId="15" fillId="2" borderId="18" xfId="0" applyNumberFormat="1" applyFont="1" applyFill="1" applyBorder="1" applyAlignment="1">
      <alignment horizontal="right"/>
    </xf>
    <xf numFmtId="0" fontId="18" fillId="2" borderId="22" xfId="0" applyFont="1" applyFill="1" applyBorder="1" applyAlignment="1">
      <alignment horizontal="left"/>
    </xf>
    <xf numFmtId="0" fontId="15" fillId="2" borderId="0" xfId="0" applyFont="1" applyFill="1" applyBorder="1" applyAlignment="1">
      <alignment horizontal="center"/>
    </xf>
    <xf numFmtId="14" fontId="19" fillId="0" borderId="18" xfId="0" applyNumberFormat="1" applyFont="1" applyFill="1" applyBorder="1" applyAlignment="1">
      <alignment horizontal="right"/>
    </xf>
    <xf numFmtId="0" fontId="15" fillId="5" borderId="6" xfId="0" applyFont="1" applyFill="1" applyBorder="1" applyAlignment="1">
      <alignment horizontal="center"/>
    </xf>
    <xf numFmtId="0" fontId="15" fillId="5" borderId="5" xfId="0" applyFont="1" applyFill="1" applyBorder="1" applyAlignment="1">
      <alignment horizontal="center"/>
    </xf>
    <xf numFmtId="4" fontId="15" fillId="5" borderId="5" xfId="0" applyNumberFormat="1" applyFont="1" applyFill="1" applyBorder="1" applyAlignment="1">
      <alignment horizontal="center"/>
    </xf>
    <xf numFmtId="4" fontId="15" fillId="5" borderId="4" xfId="0" applyNumberFormat="1" applyFont="1" applyFill="1" applyBorder="1" applyAlignment="1">
      <alignment horizontal="center"/>
    </xf>
    <xf numFmtId="0" fontId="15" fillId="4" borderId="26" xfId="0" applyFont="1" applyFill="1" applyBorder="1" applyAlignment="1">
      <alignment horizontal="center"/>
    </xf>
    <xf numFmtId="0" fontId="15" fillId="0" borderId="15" xfId="0" applyFont="1" applyFill="1" applyBorder="1" applyAlignment="1">
      <alignment horizontal="left"/>
    </xf>
    <xf numFmtId="0" fontId="15" fillId="0" borderId="5" xfId="0" applyFont="1" applyFill="1" applyBorder="1" applyAlignment="1">
      <alignment horizontal="left"/>
    </xf>
    <xf numFmtId="0" fontId="15" fillId="2" borderId="6" xfId="0" applyFont="1" applyFill="1" applyBorder="1" applyAlignment="1">
      <alignment horizontal="center"/>
    </xf>
    <xf numFmtId="0" fontId="15" fillId="2" borderId="5" xfId="0" applyFont="1" applyFill="1" applyBorder="1" applyAlignment="1">
      <alignment horizontal="left"/>
    </xf>
    <xf numFmtId="0" fontId="15" fillId="4" borderId="6" xfId="0" applyFont="1" applyFill="1" applyBorder="1" applyAlignment="1">
      <alignment horizontal="center"/>
    </xf>
    <xf numFmtId="0" fontId="15" fillId="4" borderId="5" xfId="0" applyFont="1" applyFill="1" applyBorder="1" applyAlignment="1">
      <alignment horizontal="left"/>
    </xf>
    <xf numFmtId="0" fontId="15" fillId="5" borderId="5" xfId="0" applyFont="1" applyFill="1" applyBorder="1" applyAlignment="1">
      <alignment horizontal="left"/>
    </xf>
    <xf numFmtId="0" fontId="15" fillId="3" borderId="5" xfId="0" applyFont="1" applyFill="1" applyBorder="1" applyAlignment="1">
      <alignment horizontal="left"/>
    </xf>
    <xf numFmtId="0" fontId="18" fillId="3" borderId="5" xfId="0" applyFont="1" applyFill="1" applyBorder="1" applyAlignment="1">
      <alignment horizontal="left"/>
    </xf>
    <xf numFmtId="0" fontId="18" fillId="0" borderId="6" xfId="0" applyFont="1" applyFill="1" applyBorder="1" applyAlignment="1">
      <alignment horizontal="center"/>
    </xf>
    <xf numFmtId="0" fontId="18" fillId="0" borderId="34" xfId="6" applyFont="1" applyFill="1" applyBorder="1" applyAlignment="1">
      <alignment horizontal="center"/>
    </xf>
    <xf numFmtId="0" fontId="16" fillId="0" borderId="6" xfId="6" applyFont="1" applyFill="1" applyBorder="1" applyAlignment="1">
      <alignment horizontal="center"/>
    </xf>
    <xf numFmtId="0" fontId="18" fillId="0" borderId="6" xfId="6" applyFont="1" applyFill="1" applyBorder="1" applyAlignment="1">
      <alignment horizontal="center"/>
    </xf>
    <xf numFmtId="0" fontId="16" fillId="0" borderId="5" xfId="0" applyFont="1" applyBorder="1" applyAlignment="1">
      <alignment vertical="top"/>
    </xf>
    <xf numFmtId="0" fontId="21" fillId="0" borderId="6" xfId="0" applyFont="1" applyFill="1" applyBorder="1" applyAlignment="1">
      <alignment horizontal="center"/>
    </xf>
    <xf numFmtId="0" fontId="16" fillId="0" borderId="6" xfId="0" applyFont="1" applyFill="1" applyBorder="1" applyAlignment="1">
      <alignment horizontal="center"/>
    </xf>
    <xf numFmtId="0" fontId="16" fillId="0" borderId="15" xfId="0" applyFont="1" applyBorder="1" applyAlignment="1">
      <alignment vertical="top"/>
    </xf>
    <xf numFmtId="0" fontId="16" fillId="0" borderId="34" xfId="0" applyFont="1" applyFill="1" applyBorder="1" applyAlignment="1">
      <alignment horizontal="center"/>
    </xf>
    <xf numFmtId="0" fontId="15" fillId="4" borderId="6" xfId="6" applyFont="1" applyFill="1" applyBorder="1" applyAlignment="1">
      <alignment horizontal="center"/>
    </xf>
    <xf numFmtId="0" fontId="22" fillId="4" borderId="5" xfId="0" applyFont="1" applyFill="1" applyBorder="1" applyAlignment="1">
      <alignment vertical="top"/>
    </xf>
    <xf numFmtId="0" fontId="22" fillId="0" borderId="6" xfId="0" applyFont="1" applyBorder="1" applyAlignment="1">
      <alignment horizontal="center"/>
    </xf>
    <xf numFmtId="0" fontId="16" fillId="0" borderId="6" xfId="0" applyFont="1" applyBorder="1" applyAlignment="1">
      <alignment horizontal="center"/>
    </xf>
    <xf numFmtId="0" fontId="16" fillId="0" borderId="5" xfId="8" applyFont="1" applyFill="1" applyBorder="1" applyAlignment="1">
      <alignment vertical="center"/>
    </xf>
    <xf numFmtId="0" fontId="23" fillId="0" borderId="6" xfId="0" applyFont="1" applyFill="1" applyBorder="1" applyAlignment="1">
      <alignment horizontal="center"/>
    </xf>
    <xf numFmtId="0" fontId="21" fillId="0" borderId="6" xfId="0" applyFont="1" applyBorder="1" applyAlignment="1">
      <alignment horizontal="center"/>
    </xf>
    <xf numFmtId="0" fontId="16" fillId="0" borderId="6" xfId="1" applyNumberFormat="1" applyFont="1" applyFill="1" applyBorder="1" applyAlignment="1" applyProtection="1">
      <alignment horizontal="center" vertical="top"/>
    </xf>
    <xf numFmtId="0" fontId="22" fillId="0" borderId="6" xfId="8" applyFont="1" applyBorder="1" applyAlignment="1">
      <alignment horizontal="center" vertical="center"/>
    </xf>
    <xf numFmtId="0" fontId="16" fillId="0" borderId="5" xfId="8" applyFont="1" applyBorder="1" applyAlignment="1">
      <alignment vertical="center"/>
    </xf>
    <xf numFmtId="0" fontId="18" fillId="2" borderId="6" xfId="0" applyFont="1" applyFill="1" applyBorder="1" applyAlignment="1">
      <alignment horizontal="center"/>
    </xf>
    <xf numFmtId="0" fontId="16" fillId="3" borderId="6" xfId="0" applyFont="1" applyFill="1" applyBorder="1" applyAlignment="1">
      <alignment horizontal="center"/>
    </xf>
    <xf numFmtId="0" fontId="16" fillId="3" borderId="5" xfId="0" applyFont="1" applyFill="1" applyBorder="1" applyAlignment="1">
      <alignment horizontal="left"/>
    </xf>
    <xf numFmtId="0" fontId="22" fillId="4" borderId="6" xfId="0" applyFont="1" applyFill="1" applyBorder="1" applyAlignment="1">
      <alignment horizontal="center"/>
    </xf>
    <xf numFmtId="0" fontId="22" fillId="4" borderId="15" xfId="0" applyFont="1" applyFill="1" applyBorder="1" applyAlignment="1">
      <alignment horizontal="left"/>
    </xf>
    <xf numFmtId="0" fontId="16" fillId="2" borderId="6" xfId="0" applyFont="1" applyFill="1" applyBorder="1" applyAlignment="1">
      <alignment horizontal="center"/>
    </xf>
    <xf numFmtId="0" fontId="16" fillId="0" borderId="26" xfId="0" applyFont="1" applyFill="1" applyBorder="1" applyAlignment="1">
      <alignment horizontal="center"/>
    </xf>
    <xf numFmtId="0" fontId="22" fillId="4" borderId="5" xfId="0" applyFont="1" applyFill="1" applyBorder="1" applyAlignment="1">
      <alignment horizontal="left"/>
    </xf>
    <xf numFmtId="0" fontId="16" fillId="0" borderId="5" xfId="1" applyNumberFormat="1" applyFont="1" applyFill="1" applyBorder="1" applyAlignment="1" applyProtection="1">
      <alignment horizontal="left" vertical="top"/>
    </xf>
    <xf numFmtId="0" fontId="15" fillId="4" borderId="15" xfId="0" applyFont="1" applyFill="1" applyBorder="1" applyAlignment="1">
      <alignment horizontal="left"/>
    </xf>
    <xf numFmtId="44" fontId="18" fillId="0" borderId="5" xfId="3" applyNumberFormat="1" applyFont="1" applyFill="1" applyBorder="1" applyAlignment="1">
      <alignment horizontal="right"/>
    </xf>
    <xf numFmtId="49" fontId="22" fillId="0" borderId="6" xfId="8" applyNumberFormat="1" applyFont="1" applyFill="1" applyBorder="1" applyAlignment="1">
      <alignment horizontal="center" vertical="center"/>
    </xf>
    <xf numFmtId="49" fontId="22" fillId="0" borderId="6" xfId="8" applyNumberFormat="1" applyFont="1" applyBorder="1" applyAlignment="1">
      <alignment horizontal="center" vertical="center"/>
    </xf>
    <xf numFmtId="0" fontId="25" fillId="4" borderId="5" xfId="0" applyFont="1" applyFill="1" applyBorder="1" applyAlignment="1">
      <alignment horizontal="left"/>
    </xf>
    <xf numFmtId="0" fontId="16" fillId="0" borderId="4" xfId="0" applyFont="1" applyFill="1" applyBorder="1" applyAlignment="1">
      <alignment horizontal="left"/>
    </xf>
    <xf numFmtId="0" fontId="18" fillId="0" borderId="5" xfId="0" applyFont="1" applyFill="1" applyBorder="1" applyAlignment="1">
      <alignment horizontal="left"/>
    </xf>
    <xf numFmtId="0" fontId="15" fillId="4" borderId="33" xfId="0" applyFont="1" applyFill="1" applyBorder="1" applyAlignment="1">
      <alignment horizontal="center"/>
    </xf>
    <xf numFmtId="0" fontId="18" fillId="4" borderId="5" xfId="0" applyFont="1" applyFill="1" applyBorder="1" applyAlignment="1">
      <alignment horizontal="left"/>
    </xf>
    <xf numFmtId="0" fontId="22" fillId="0" borderId="33" xfId="0" applyFont="1" applyBorder="1" applyAlignment="1">
      <alignment horizontal="center"/>
    </xf>
    <xf numFmtId="0" fontId="18" fillId="2" borderId="5" xfId="0" applyFont="1" applyFill="1" applyBorder="1" applyAlignment="1">
      <alignment horizontal="left"/>
    </xf>
    <xf numFmtId="0" fontId="15" fillId="3" borderId="6" xfId="0" applyFont="1" applyFill="1" applyBorder="1" applyAlignment="1">
      <alignment horizontal="center"/>
    </xf>
    <xf numFmtId="44" fontId="18" fillId="0" borderId="12" xfId="6" applyNumberFormat="1" applyFont="1" applyFill="1" applyBorder="1" applyAlignment="1"/>
    <xf numFmtId="0" fontId="16" fillId="0" borderId="6" xfId="6" applyNumberFormat="1" applyFont="1" applyFill="1" applyBorder="1" applyAlignment="1" applyProtection="1">
      <alignment horizontal="center" vertical="center"/>
    </xf>
    <xf numFmtId="44" fontId="18" fillId="0" borderId="5" xfId="5" applyNumberFormat="1" applyFont="1" applyFill="1" applyBorder="1" applyAlignment="1">
      <alignment horizontal="right"/>
    </xf>
    <xf numFmtId="44" fontId="21" fillId="0" borderId="5" xfId="11" applyNumberFormat="1" applyFont="1" applyFill="1" applyBorder="1" applyAlignment="1">
      <alignment horizontal="right"/>
    </xf>
    <xf numFmtId="0" fontId="16" fillId="0" borderId="5" xfId="10" applyNumberFormat="1" applyFont="1" applyFill="1" applyBorder="1" applyAlignment="1"/>
    <xf numFmtId="0" fontId="16" fillId="0" borderId="4" xfId="10" applyNumberFormat="1" applyFont="1" applyFill="1" applyBorder="1" applyAlignment="1" applyProtection="1">
      <alignment vertical="center"/>
    </xf>
    <xf numFmtId="0" fontId="15" fillId="0" borderId="32" xfId="0" applyFont="1" applyFill="1" applyBorder="1" applyAlignment="1">
      <alignment horizontal="right"/>
    </xf>
    <xf numFmtId="0" fontId="27" fillId="0" borderId="5" xfId="0" applyFont="1" applyBorder="1" applyAlignment="1">
      <alignment vertical="top"/>
    </xf>
    <xf numFmtId="0" fontId="16" fillId="0" borderId="6" xfId="8" applyFont="1" applyBorder="1" applyAlignment="1">
      <alignment horizontal="center" vertical="center"/>
    </xf>
    <xf numFmtId="0" fontId="16" fillId="2" borderId="0" xfId="0" applyFont="1" applyFill="1" applyBorder="1" applyAlignment="1"/>
    <xf numFmtId="166" fontId="15" fillId="2" borderId="18" xfId="0" applyNumberFormat="1" applyFont="1" applyFill="1" applyBorder="1" applyAlignment="1"/>
    <xf numFmtId="0" fontId="18" fillId="2" borderId="0" xfId="0" applyFont="1" applyFill="1" applyBorder="1" applyAlignment="1"/>
    <xf numFmtId="4" fontId="15" fillId="2" borderId="0" xfId="0" applyNumberFormat="1" applyFont="1" applyFill="1" applyBorder="1" applyAlignment="1"/>
    <xf numFmtId="44" fontId="16" fillId="0" borderId="5" xfId="23" applyNumberFormat="1" applyFont="1" applyFill="1" applyBorder="1" applyAlignment="1"/>
    <xf numFmtId="44" fontId="20" fillId="0" borderId="15" xfId="3" applyNumberFormat="1" applyFont="1" applyFill="1" applyBorder="1" applyAlignment="1"/>
    <xf numFmtId="44" fontId="18" fillId="0" borderId="28" xfId="0" applyNumberFormat="1" applyFont="1" applyFill="1" applyBorder="1" applyAlignment="1"/>
    <xf numFmtId="44" fontId="16" fillId="2" borderId="5" xfId="23" applyNumberFormat="1" applyFont="1" applyFill="1" applyBorder="1" applyAlignment="1"/>
    <xf numFmtId="44" fontId="15" fillId="0" borderId="5" xfId="5" applyNumberFormat="1" applyFont="1" applyFill="1" applyBorder="1" applyAlignment="1"/>
    <xf numFmtId="0" fontId="16" fillId="0" borderId="4" xfId="0" applyFont="1" applyFill="1" applyBorder="1" applyAlignment="1"/>
    <xf numFmtId="0" fontId="16" fillId="2" borderId="4" xfId="0" applyFont="1" applyFill="1" applyBorder="1" applyAlignment="1"/>
    <xf numFmtId="44" fontId="15" fillId="0" borderId="5" xfId="3" applyNumberFormat="1" applyFont="1" applyFill="1" applyBorder="1" applyAlignment="1"/>
    <xf numFmtId="44" fontId="18" fillId="0" borderId="4" xfId="0" applyNumberFormat="1" applyFont="1" applyFill="1" applyBorder="1" applyAlignment="1"/>
    <xf numFmtId="44" fontId="18" fillId="0" borderId="5" xfId="23" applyNumberFormat="1" applyFont="1" applyFill="1" applyBorder="1" applyAlignment="1"/>
    <xf numFmtId="4" fontId="18" fillId="0" borderId="5" xfId="7" applyNumberFormat="1" applyFont="1" applyFill="1" applyBorder="1" applyAlignment="1"/>
    <xf numFmtId="44" fontId="18" fillId="0" borderId="5" xfId="0" applyNumberFormat="1" applyFont="1" applyFill="1" applyBorder="1" applyAlignment="1"/>
    <xf numFmtId="44" fontId="16" fillId="0" borderId="5" xfId="3" applyFont="1" applyFill="1" applyBorder="1" applyAlignment="1"/>
    <xf numFmtId="44" fontId="18" fillId="0" borderId="5" xfId="3" applyNumberFormat="1" applyFont="1" applyFill="1" applyBorder="1" applyAlignment="1"/>
    <xf numFmtId="44" fontId="18" fillId="2" borderId="4" xfId="0" applyNumberFormat="1" applyFont="1" applyFill="1" applyBorder="1" applyAlignment="1"/>
    <xf numFmtId="44" fontId="16" fillId="0" borderId="5" xfId="0" applyNumberFormat="1" applyFont="1" applyFill="1" applyBorder="1" applyAlignment="1"/>
    <xf numFmtId="4" fontId="18" fillId="0" borderId="5" xfId="3" applyNumberFormat="1" applyFont="1" applyFill="1" applyBorder="1" applyAlignment="1"/>
    <xf numFmtId="0" fontId="16" fillId="0" borderId="5" xfId="0" applyFont="1" applyFill="1" applyBorder="1" applyAlignment="1"/>
    <xf numFmtId="44" fontId="16" fillId="0" borderId="11" xfId="7" applyFont="1" applyFill="1" applyBorder="1" applyAlignment="1"/>
    <xf numFmtId="0" fontId="16" fillId="0" borderId="5" xfId="0" applyFont="1" applyBorder="1" applyAlignment="1"/>
    <xf numFmtId="44" fontId="18" fillId="0" borderId="11" xfId="7" applyNumberFormat="1" applyFont="1" applyFill="1" applyBorder="1" applyAlignment="1"/>
    <xf numFmtId="44" fontId="15" fillId="0" borderId="11" xfId="4" applyNumberFormat="1" applyFont="1" applyFill="1" applyBorder="1" applyAlignment="1"/>
    <xf numFmtId="0" fontId="16" fillId="0" borderId="35" xfId="0" applyFont="1" applyFill="1" applyBorder="1" applyAlignment="1"/>
    <xf numFmtId="44" fontId="18" fillId="0" borderId="5" xfId="7" applyNumberFormat="1" applyFont="1" applyFill="1" applyBorder="1" applyAlignment="1"/>
    <xf numFmtId="44" fontId="18" fillId="0" borderId="11" xfId="3" applyNumberFormat="1" applyFont="1" applyFill="1" applyBorder="1" applyAlignment="1"/>
    <xf numFmtId="44" fontId="15" fillId="0" borderId="11" xfId="3" applyNumberFormat="1" applyFont="1" applyFill="1" applyBorder="1" applyAlignment="1"/>
    <xf numFmtId="0" fontId="23" fillId="0" borderId="5" xfId="0" applyFont="1" applyFill="1" applyBorder="1" applyAlignment="1"/>
    <xf numFmtId="44" fontId="22" fillId="0" borderId="5" xfId="0" applyNumberFormat="1" applyFont="1" applyFill="1" applyBorder="1" applyAlignment="1"/>
    <xf numFmtId="0" fontId="16" fillId="0" borderId="6" xfId="0" applyFont="1" applyBorder="1" applyAlignment="1"/>
    <xf numFmtId="0" fontId="21" fillId="0" borderId="5" xfId="0" applyFont="1" applyBorder="1" applyAlignment="1"/>
    <xf numFmtId="4" fontId="18" fillId="0" borderId="15" xfId="7" applyNumberFormat="1" applyFont="1" applyFill="1" applyBorder="1" applyAlignment="1"/>
    <xf numFmtId="4" fontId="16" fillId="0" borderId="5" xfId="6" applyNumberFormat="1" applyFont="1" applyFill="1" applyBorder="1" applyAlignment="1"/>
    <xf numFmtId="44" fontId="15" fillId="0" borderId="14" xfId="5" applyNumberFormat="1" applyFont="1" applyFill="1" applyBorder="1" applyAlignment="1"/>
    <xf numFmtId="44" fontId="16" fillId="0" borderId="0" xfId="7" applyFont="1" applyFill="1" applyBorder="1" applyAlignment="1"/>
    <xf numFmtId="44" fontId="18" fillId="0" borderId="13" xfId="0" applyNumberFormat="1" applyFont="1" applyFill="1" applyBorder="1" applyAlignment="1"/>
    <xf numFmtId="4" fontId="16" fillId="0" borderId="11" xfId="6" applyNumberFormat="1" applyFont="1" applyFill="1" applyBorder="1" applyAlignment="1"/>
    <xf numFmtId="44" fontId="22" fillId="0" borderId="16" xfId="5" applyNumberFormat="1" applyFont="1" applyFill="1" applyBorder="1" applyAlignment="1"/>
    <xf numFmtId="44" fontId="16" fillId="0" borderId="4" xfId="0" applyNumberFormat="1" applyFont="1" applyFill="1" applyBorder="1" applyAlignment="1"/>
    <xf numFmtId="0" fontId="24" fillId="0" borderId="5" xfId="0" applyFont="1" applyBorder="1" applyAlignment="1"/>
    <xf numFmtId="44" fontId="16" fillId="0" borderId="12" xfId="3" applyNumberFormat="1" applyFont="1" applyFill="1" applyBorder="1" applyAlignment="1"/>
    <xf numFmtId="0" fontId="16" fillId="0" borderId="15" xfId="0" applyFont="1" applyFill="1" applyBorder="1" applyAlignment="1"/>
    <xf numFmtId="44" fontId="18" fillId="0" borderId="11" xfId="6" applyNumberFormat="1" applyFont="1" applyFill="1" applyBorder="1" applyAlignment="1"/>
    <xf numFmtId="44" fontId="18" fillId="0" borderId="5" xfId="6" applyNumberFormat="1" applyFont="1" applyFill="1" applyBorder="1" applyAlignment="1"/>
    <xf numFmtId="44" fontId="22" fillId="0" borderId="12" xfId="3" applyNumberFormat="1" applyFont="1" applyFill="1" applyBorder="1" applyAlignment="1"/>
    <xf numFmtId="44" fontId="15" fillId="0" borderId="12" xfId="5" applyNumberFormat="1" applyFont="1" applyFill="1" applyBorder="1" applyAlignment="1"/>
    <xf numFmtId="0" fontId="16" fillId="0" borderId="12" xfId="0" applyFont="1" applyFill="1" applyBorder="1" applyAlignment="1"/>
    <xf numFmtId="0" fontId="16" fillId="2" borderId="5" xfId="0" applyFont="1" applyFill="1" applyBorder="1" applyAlignment="1"/>
    <xf numFmtId="44" fontId="16" fillId="0" borderId="11" xfId="0" applyNumberFormat="1" applyFont="1" applyFill="1" applyBorder="1" applyAlignment="1"/>
    <xf numFmtId="0" fontId="16" fillId="3" borderId="5" xfId="0" applyFont="1" applyFill="1" applyBorder="1" applyAlignment="1"/>
    <xf numFmtId="44" fontId="18" fillId="0" borderId="11" xfId="0" applyNumberFormat="1" applyFont="1" applyFill="1" applyBorder="1" applyAlignment="1"/>
    <xf numFmtId="44" fontId="15" fillId="0" borderId="4" xfId="4" applyNumberFormat="1" applyFont="1" applyFill="1" applyBorder="1" applyAlignment="1"/>
    <xf numFmtId="0" fontId="20" fillId="0" borderId="5" xfId="0" applyFont="1" applyFill="1" applyBorder="1" applyAlignment="1"/>
    <xf numFmtId="44" fontId="16" fillId="0" borderId="5" xfId="4" applyNumberFormat="1" applyFont="1" applyFill="1" applyBorder="1" applyAlignment="1"/>
    <xf numFmtId="44" fontId="26" fillId="0" borderId="5" xfId="4" applyNumberFormat="1" applyFont="1" applyFill="1" applyBorder="1" applyAlignment="1"/>
    <xf numFmtId="44" fontId="22" fillId="2" borderId="4" xfId="4" applyNumberFormat="1" applyFont="1" applyFill="1" applyBorder="1" applyAlignment="1"/>
    <xf numFmtId="44" fontId="16" fillId="0" borderId="5" xfId="6" applyNumberFormat="1" applyFont="1" applyFill="1" applyBorder="1" applyAlignment="1"/>
    <xf numFmtId="44" fontId="15" fillId="0" borderId="5" xfId="0" applyNumberFormat="1" applyFont="1" applyFill="1" applyBorder="1" applyAlignment="1"/>
    <xf numFmtId="44" fontId="15" fillId="2" borderId="4" xfId="0" applyNumberFormat="1" applyFont="1" applyFill="1" applyBorder="1" applyAlignment="1"/>
    <xf numFmtId="44" fontId="15" fillId="0" borderId="4" xfId="0" applyNumberFormat="1" applyFont="1" applyFill="1" applyBorder="1" applyAlignment="1"/>
    <xf numFmtId="0" fontId="21" fillId="0" borderId="12" xfId="11" applyFont="1" applyBorder="1" applyAlignment="1"/>
    <xf numFmtId="44" fontId="15" fillId="0" borderId="4" xfId="2" applyNumberFormat="1" applyFont="1" applyFill="1" applyBorder="1" applyAlignment="1"/>
    <xf numFmtId="44" fontId="22" fillId="2" borderId="4" xfId="0" applyNumberFormat="1" applyFont="1" applyFill="1" applyBorder="1" applyAlignment="1"/>
    <xf numFmtId="0" fontId="16" fillId="0" borderId="3" xfId="0" applyFont="1" applyBorder="1" applyAlignment="1"/>
    <xf numFmtId="44" fontId="15" fillId="0" borderId="2" xfId="0" applyNumberFormat="1" applyFont="1" applyFill="1" applyBorder="1" applyAlignment="1"/>
    <xf numFmtId="44" fontId="15" fillId="0" borderId="1" xfId="0" applyNumberFormat="1" applyFont="1" applyFill="1" applyBorder="1" applyAlignment="1"/>
    <xf numFmtId="164" fontId="15" fillId="2" borderId="0" xfId="4" applyNumberFormat="1" applyFont="1" applyFill="1" applyBorder="1" applyAlignment="1"/>
    <xf numFmtId="4" fontId="18" fillId="2" borderId="0" xfId="0" applyNumberFormat="1" applyFont="1" applyFill="1" applyBorder="1" applyAlignment="1"/>
    <xf numFmtId="164" fontId="1" fillId="0" borderId="0" xfId="0" applyNumberFormat="1" applyFont="1" applyFill="1"/>
    <xf numFmtId="0" fontId="22" fillId="0" borderId="5" xfId="8" applyFont="1" applyBorder="1" applyAlignment="1">
      <alignment horizontal="center" vertical="center"/>
    </xf>
    <xf numFmtId="49" fontId="28" fillId="0" borderId="5" xfId="8" applyNumberFormat="1" applyFont="1" applyBorder="1" applyAlignment="1">
      <alignment horizontal="center" vertical="center"/>
    </xf>
    <xf numFmtId="0" fontId="29" fillId="0" borderId="5" xfId="8" applyFont="1" applyBorder="1" applyAlignment="1">
      <alignment vertical="center"/>
    </xf>
    <xf numFmtId="4" fontId="15" fillId="0" borderId="5" xfId="7" applyNumberFormat="1" applyFont="1" applyFill="1" applyBorder="1" applyAlignment="1"/>
    <xf numFmtId="0" fontId="22" fillId="0" borderId="5" xfId="0" applyFont="1" applyFill="1" applyBorder="1" applyAlignment="1"/>
    <xf numFmtId="0" fontId="22" fillId="0" borderId="12" xfId="0" applyFont="1" applyFill="1" applyBorder="1" applyAlignment="1"/>
    <xf numFmtId="0" fontId="22" fillId="0" borderId="5" xfId="10" applyNumberFormat="1" applyFont="1" applyFill="1" applyBorder="1" applyAlignment="1"/>
    <xf numFmtId="4" fontId="16" fillId="0" borderId="0" xfId="6" applyNumberFormat="1" applyFont="1" applyFill="1" applyBorder="1" applyAlignment="1"/>
    <xf numFmtId="0" fontId="16" fillId="4" borderId="5" xfId="8" applyFont="1" applyFill="1" applyBorder="1" applyAlignment="1">
      <alignment vertical="center"/>
    </xf>
    <xf numFmtId="44" fontId="1" fillId="0" borderId="0" xfId="0" applyNumberFormat="1" applyFont="1"/>
    <xf numFmtId="44" fontId="18" fillId="0" borderId="11" xfId="3" applyNumberFormat="1" applyFont="1" applyFill="1" applyBorder="1" applyAlignment="1">
      <alignment horizontal="right"/>
    </xf>
    <xf numFmtId="49" fontId="28" fillId="0" borderId="5" xfId="8" applyNumberFormat="1" applyFont="1" applyFill="1" applyBorder="1" applyAlignment="1">
      <alignment horizontal="center" vertical="center"/>
    </xf>
    <xf numFmtId="0" fontId="24" fillId="0" borderId="4" xfId="0" applyFont="1" applyBorder="1" applyAlignment="1">
      <alignment vertical="top" wrapText="1"/>
    </xf>
    <xf numFmtId="0" fontId="18" fillId="0" borderId="22" xfId="0" applyFont="1" applyFill="1" applyBorder="1" applyAlignment="1">
      <alignment horizontal="left"/>
    </xf>
    <xf numFmtId="0" fontId="18" fillId="0" borderId="0" xfId="0" applyFont="1" applyFill="1" applyBorder="1" applyAlignment="1"/>
    <xf numFmtId="4" fontId="15" fillId="0" borderId="0" xfId="0" applyNumberFormat="1" applyFont="1" applyFill="1" applyBorder="1" applyAlignment="1"/>
    <xf numFmtId="14" fontId="15" fillId="0" borderId="18" xfId="0" applyNumberFormat="1" applyFont="1" applyFill="1" applyBorder="1" applyAlignment="1">
      <alignment horizontal="right"/>
    </xf>
    <xf numFmtId="0" fontId="16" fillId="0" borderId="0" xfId="0" applyFont="1" applyFill="1"/>
    <xf numFmtId="0" fontId="18" fillId="3" borderId="6" xfId="6" applyFont="1" applyFill="1" applyBorder="1" applyAlignment="1">
      <alignment horizontal="center"/>
    </xf>
    <xf numFmtId="0" fontId="21" fillId="2" borderId="4" xfId="0" applyFont="1" applyFill="1" applyBorder="1"/>
    <xf numFmtId="0" fontId="24" fillId="0" borderId="4" xfId="0" applyFont="1" applyBorder="1"/>
    <xf numFmtId="0" fontId="15" fillId="0" borderId="0" xfId="0" applyFont="1" applyFill="1" applyBorder="1" applyAlignment="1">
      <alignment horizontal="center"/>
    </xf>
    <xf numFmtId="0" fontId="16" fillId="0" borderId="4" xfId="0" applyFont="1" applyFill="1" applyBorder="1"/>
    <xf numFmtId="44" fontId="20" fillId="0" borderId="5" xfId="4" applyNumberFormat="1" applyFont="1" applyFill="1" applyBorder="1" applyAlignment="1"/>
    <xf numFmtId="0" fontId="16" fillId="0" borderId="4" xfId="1" applyNumberFormat="1" applyFont="1" applyFill="1" applyBorder="1" applyAlignment="1" applyProtection="1">
      <alignment horizontal="left" vertical="top"/>
    </xf>
    <xf numFmtId="49" fontId="22" fillId="0" borderId="5" xfId="8" applyNumberFormat="1" applyFont="1" applyFill="1" applyBorder="1" applyAlignment="1">
      <alignment horizontal="center" vertical="center"/>
    </xf>
    <xf numFmtId="0" fontId="15" fillId="6" borderId="15" xfId="0" applyFont="1" applyFill="1" applyBorder="1" applyAlignment="1">
      <alignment horizontal="left"/>
    </xf>
    <xf numFmtId="44" fontId="15" fillId="6" borderId="11" xfId="0" applyNumberFormat="1" applyFont="1" applyFill="1" applyBorder="1" applyAlignment="1"/>
    <xf numFmtId="0" fontId="15" fillId="0" borderId="26" xfId="0" applyFont="1" applyFill="1" applyBorder="1" applyAlignment="1">
      <alignment horizontal="center"/>
    </xf>
    <xf numFmtId="44" fontId="15" fillId="0" borderId="11" xfId="0" applyNumberFormat="1" applyFont="1" applyFill="1" applyBorder="1" applyAlignment="1"/>
    <xf numFmtId="0" fontId="16" fillId="0" borderId="4" xfId="0" applyFont="1" applyBorder="1"/>
    <xf numFmtId="44" fontId="22" fillId="6" borderId="5" xfId="0" applyNumberFormat="1" applyFont="1" applyFill="1" applyBorder="1" applyAlignment="1"/>
    <xf numFmtId="44" fontId="15" fillId="6" borderId="4" xfId="4" applyNumberFormat="1" applyFont="1" applyFill="1" applyBorder="1" applyAlignment="1"/>
    <xf numFmtId="49" fontId="18" fillId="7" borderId="4" xfId="0" applyNumberFormat="1" applyFont="1" applyFill="1" applyBorder="1" applyAlignment="1">
      <alignment horizontal="left" vertical="top"/>
    </xf>
    <xf numFmtId="0" fontId="21" fillId="2" borderId="6" xfId="0" applyFont="1" applyFill="1" applyBorder="1" applyAlignment="1">
      <alignment horizontal="center"/>
    </xf>
    <xf numFmtId="0" fontId="16" fillId="0" borderId="4" xfId="0" applyFont="1" applyBorder="1" applyAlignment="1">
      <alignment horizontal="left"/>
    </xf>
    <xf numFmtId="0" fontId="16" fillId="0" borderId="4" xfId="0" applyFont="1" applyBorder="1" applyAlignment="1">
      <alignment horizontal="left" vertical="top"/>
    </xf>
    <xf numFmtId="0" fontId="16" fillId="2" borderId="4" xfId="0" applyFont="1" applyFill="1" applyBorder="1" applyAlignment="1">
      <alignment horizontal="left"/>
    </xf>
    <xf numFmtId="44" fontId="16" fillId="0" borderId="11" xfId="7" applyFont="1" applyFill="1" applyBorder="1" applyAlignment="1">
      <alignment horizontal="center"/>
    </xf>
    <xf numFmtId="44" fontId="18" fillId="0" borderId="11" xfId="7" applyNumberFormat="1" applyFont="1" applyFill="1" applyBorder="1" applyAlignment="1">
      <alignment horizontal="center"/>
    </xf>
    <xf numFmtId="166" fontId="15" fillId="0" borderId="30" xfId="0" applyNumberFormat="1" applyFont="1" applyFill="1" applyBorder="1" applyAlignment="1">
      <alignment horizontal="left"/>
    </xf>
    <xf numFmtId="166" fontId="15" fillId="0" borderId="31" xfId="0" applyNumberFormat="1" applyFont="1" applyFill="1" applyBorder="1" applyAlignment="1">
      <alignment horizontal="left"/>
    </xf>
    <xf numFmtId="0" fontId="22" fillId="2" borderId="30" xfId="0" applyFont="1" applyFill="1" applyBorder="1" applyAlignment="1">
      <alignment horizontal="right"/>
    </xf>
  </cellXfs>
  <cellStyles count="24">
    <cellStyle name="Euro" xfId="9"/>
    <cellStyle name="Millares" xfId="2" builtinId="3"/>
    <cellStyle name="Millares_1905-MAY" xfId="5"/>
    <cellStyle name="Moneda" xfId="3" builtinId="4"/>
    <cellStyle name="Moneda 2" xfId="23"/>
    <cellStyle name="Moneda_1905-MAY" xfId="4"/>
    <cellStyle name="Moneda_polizas 8935" xfId="7"/>
    <cellStyle name="NivelFila_1" xfId="10"/>
    <cellStyle name="NivelFila_4" xfId="1" builtinId="1" iLevel="3"/>
    <cellStyle name="NivelFila_8" xfId="11"/>
    <cellStyle name="Normal" xfId="0" builtinId="0"/>
    <cellStyle name="Normal 10" xfId="17"/>
    <cellStyle name="Normal 11" xfId="18"/>
    <cellStyle name="Normal 12" xfId="19"/>
    <cellStyle name="Normal 13" xfId="20"/>
    <cellStyle name="Normal 15" xfId="21"/>
    <cellStyle name="Normal 16" xfId="22"/>
    <cellStyle name="Normal 2" xfId="6"/>
    <cellStyle name="Normal 3" xfId="8"/>
    <cellStyle name="Normal 4" xfId="12"/>
    <cellStyle name="Normal 5" xfId="13"/>
    <cellStyle name="Normal 6" xfId="14"/>
    <cellStyle name="Normal 7" xfId="15"/>
    <cellStyle name="Normal 8" xfId="1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01"/>
  <sheetViews>
    <sheetView tabSelected="1" topLeftCell="A85" zoomScale="80" zoomScaleNormal="80" workbookViewId="0">
      <selection activeCell="C17" sqref="C17"/>
    </sheetView>
  </sheetViews>
  <sheetFormatPr baseColWidth="10" defaultRowHeight="15" x14ac:dyDescent="0.2"/>
  <cols>
    <col min="1" max="1" width="22.7109375" style="2" customWidth="1"/>
    <col min="2" max="2" width="80.42578125" style="2" customWidth="1"/>
    <col min="3" max="3" width="24.85546875" style="8" customWidth="1"/>
    <col min="4" max="4" width="25.7109375" style="8" customWidth="1"/>
    <col min="5" max="5" width="24.7109375" style="2" customWidth="1"/>
    <col min="6" max="7" width="16" style="2" bestFit="1" customWidth="1"/>
    <col min="8" max="149" width="11.42578125" style="2"/>
    <col min="150" max="150" width="19.5703125" style="2" customWidth="1"/>
    <col min="151" max="151" width="59" style="2" customWidth="1"/>
    <col min="152" max="152" width="18.5703125" style="2" customWidth="1"/>
    <col min="153" max="153" width="20.7109375" style="2" customWidth="1"/>
    <col min="154" max="154" width="25.42578125" style="2" customWidth="1"/>
    <col min="155" max="405" width="11.42578125" style="2"/>
    <col min="406" max="406" width="19.5703125" style="2" customWidth="1"/>
    <col min="407" max="407" width="59" style="2" customWidth="1"/>
    <col min="408" max="408" width="18.5703125" style="2" customWidth="1"/>
    <col min="409" max="409" width="20.7109375" style="2" customWidth="1"/>
    <col min="410" max="410" width="25.42578125" style="2" customWidth="1"/>
    <col min="411" max="661" width="11.42578125" style="2"/>
    <col min="662" max="662" width="19.5703125" style="2" customWidth="1"/>
    <col min="663" max="663" width="59" style="2" customWidth="1"/>
    <col min="664" max="664" width="18.5703125" style="2" customWidth="1"/>
    <col min="665" max="665" width="20.7109375" style="2" customWidth="1"/>
    <col min="666" max="666" width="25.42578125" style="2" customWidth="1"/>
    <col min="667" max="917" width="11.42578125" style="2"/>
    <col min="918" max="918" width="19.5703125" style="2" customWidth="1"/>
    <col min="919" max="919" width="59" style="2" customWidth="1"/>
    <col min="920" max="920" width="18.5703125" style="2" customWidth="1"/>
    <col min="921" max="921" width="20.7109375" style="2" customWidth="1"/>
    <col min="922" max="922" width="25.42578125" style="2" customWidth="1"/>
    <col min="923" max="1173" width="11.42578125" style="2"/>
    <col min="1174" max="1174" width="19.5703125" style="2" customWidth="1"/>
    <col min="1175" max="1175" width="59" style="2" customWidth="1"/>
    <col min="1176" max="1176" width="18.5703125" style="2" customWidth="1"/>
    <col min="1177" max="1177" width="20.7109375" style="2" customWidth="1"/>
    <col min="1178" max="1178" width="25.42578125" style="2" customWidth="1"/>
    <col min="1179" max="1429" width="11.42578125" style="2"/>
    <col min="1430" max="1430" width="19.5703125" style="2" customWidth="1"/>
    <col min="1431" max="1431" width="59" style="2" customWidth="1"/>
    <col min="1432" max="1432" width="18.5703125" style="2" customWidth="1"/>
    <col min="1433" max="1433" width="20.7109375" style="2" customWidth="1"/>
    <col min="1434" max="1434" width="25.42578125" style="2" customWidth="1"/>
    <col min="1435" max="1685" width="11.42578125" style="2"/>
    <col min="1686" max="1686" width="19.5703125" style="2" customWidth="1"/>
    <col min="1687" max="1687" width="59" style="2" customWidth="1"/>
    <col min="1688" max="1688" width="18.5703125" style="2" customWidth="1"/>
    <col min="1689" max="1689" width="20.7109375" style="2" customWidth="1"/>
    <col min="1690" max="1690" width="25.42578125" style="2" customWidth="1"/>
    <col min="1691" max="1941" width="11.42578125" style="2"/>
    <col min="1942" max="1942" width="19.5703125" style="2" customWidth="1"/>
    <col min="1943" max="1943" width="59" style="2" customWidth="1"/>
    <col min="1944" max="1944" width="18.5703125" style="2" customWidth="1"/>
    <col min="1945" max="1945" width="20.7109375" style="2" customWidth="1"/>
    <col min="1946" max="1946" width="25.42578125" style="2" customWidth="1"/>
    <col min="1947" max="2197" width="11.42578125" style="2"/>
    <col min="2198" max="2198" width="19.5703125" style="2" customWidth="1"/>
    <col min="2199" max="2199" width="59" style="2" customWidth="1"/>
    <col min="2200" max="2200" width="18.5703125" style="2" customWidth="1"/>
    <col min="2201" max="2201" width="20.7109375" style="2" customWidth="1"/>
    <col min="2202" max="2202" width="25.42578125" style="2" customWidth="1"/>
    <col min="2203" max="2453" width="11.42578125" style="2"/>
    <col min="2454" max="2454" width="19.5703125" style="2" customWidth="1"/>
    <col min="2455" max="2455" width="59" style="2" customWidth="1"/>
    <col min="2456" max="2456" width="18.5703125" style="2" customWidth="1"/>
    <col min="2457" max="2457" width="20.7109375" style="2" customWidth="1"/>
    <col min="2458" max="2458" width="25.42578125" style="2" customWidth="1"/>
    <col min="2459" max="2709" width="11.42578125" style="2"/>
    <col min="2710" max="2710" width="19.5703125" style="2" customWidth="1"/>
    <col min="2711" max="2711" width="59" style="2" customWidth="1"/>
    <col min="2712" max="2712" width="18.5703125" style="2" customWidth="1"/>
    <col min="2713" max="2713" width="20.7109375" style="2" customWidth="1"/>
    <col min="2714" max="2714" width="25.42578125" style="2" customWidth="1"/>
    <col min="2715" max="2965" width="11.42578125" style="2"/>
    <col min="2966" max="2966" width="19.5703125" style="2" customWidth="1"/>
    <col min="2967" max="2967" width="59" style="2" customWidth="1"/>
    <col min="2968" max="2968" width="18.5703125" style="2" customWidth="1"/>
    <col min="2969" max="2969" width="20.7109375" style="2" customWidth="1"/>
    <col min="2970" max="2970" width="25.42578125" style="2" customWidth="1"/>
    <col min="2971" max="3221" width="11.42578125" style="2"/>
    <col min="3222" max="3222" width="19.5703125" style="2" customWidth="1"/>
    <col min="3223" max="3223" width="59" style="2" customWidth="1"/>
    <col min="3224" max="3224" width="18.5703125" style="2" customWidth="1"/>
    <col min="3225" max="3225" width="20.7109375" style="2" customWidth="1"/>
    <col min="3226" max="3226" width="25.42578125" style="2" customWidth="1"/>
    <col min="3227" max="3477" width="11.42578125" style="2"/>
    <col min="3478" max="3478" width="19.5703125" style="2" customWidth="1"/>
    <col min="3479" max="3479" width="59" style="2" customWidth="1"/>
    <col min="3480" max="3480" width="18.5703125" style="2" customWidth="1"/>
    <col min="3481" max="3481" width="20.7109375" style="2" customWidth="1"/>
    <col min="3482" max="3482" width="25.42578125" style="2" customWidth="1"/>
    <col min="3483" max="3733" width="11.42578125" style="2"/>
    <col min="3734" max="3734" width="19.5703125" style="2" customWidth="1"/>
    <col min="3735" max="3735" width="59" style="2" customWidth="1"/>
    <col min="3736" max="3736" width="18.5703125" style="2" customWidth="1"/>
    <col min="3737" max="3737" width="20.7109375" style="2" customWidth="1"/>
    <col min="3738" max="3738" width="25.42578125" style="2" customWidth="1"/>
    <col min="3739" max="3989" width="11.42578125" style="2"/>
    <col min="3990" max="3990" width="19.5703125" style="2" customWidth="1"/>
    <col min="3991" max="3991" width="59" style="2" customWidth="1"/>
    <col min="3992" max="3992" width="18.5703125" style="2" customWidth="1"/>
    <col min="3993" max="3993" width="20.7109375" style="2" customWidth="1"/>
    <col min="3994" max="3994" width="25.42578125" style="2" customWidth="1"/>
    <col min="3995" max="4245" width="11.42578125" style="2"/>
    <col min="4246" max="4246" width="19.5703125" style="2" customWidth="1"/>
    <col min="4247" max="4247" width="59" style="2" customWidth="1"/>
    <col min="4248" max="4248" width="18.5703125" style="2" customWidth="1"/>
    <col min="4249" max="4249" width="20.7109375" style="2" customWidth="1"/>
    <col min="4250" max="4250" width="25.42578125" style="2" customWidth="1"/>
    <col min="4251" max="4501" width="11.42578125" style="2"/>
    <col min="4502" max="4502" width="19.5703125" style="2" customWidth="1"/>
    <col min="4503" max="4503" width="59" style="2" customWidth="1"/>
    <col min="4504" max="4504" width="18.5703125" style="2" customWidth="1"/>
    <col min="4505" max="4505" width="20.7109375" style="2" customWidth="1"/>
    <col min="4506" max="4506" width="25.42578125" style="2" customWidth="1"/>
    <col min="4507" max="4757" width="11.42578125" style="2"/>
    <col min="4758" max="4758" width="19.5703125" style="2" customWidth="1"/>
    <col min="4759" max="4759" width="59" style="2" customWidth="1"/>
    <col min="4760" max="4760" width="18.5703125" style="2" customWidth="1"/>
    <col min="4761" max="4761" width="20.7109375" style="2" customWidth="1"/>
    <col min="4762" max="4762" width="25.42578125" style="2" customWidth="1"/>
    <col min="4763" max="5013" width="11.42578125" style="2"/>
    <col min="5014" max="5014" width="19.5703125" style="2" customWidth="1"/>
    <col min="5015" max="5015" width="59" style="2" customWidth="1"/>
    <col min="5016" max="5016" width="18.5703125" style="2" customWidth="1"/>
    <col min="5017" max="5017" width="20.7109375" style="2" customWidth="1"/>
    <col min="5018" max="5018" width="25.42578125" style="2" customWidth="1"/>
    <col min="5019" max="5269" width="11.42578125" style="2"/>
    <col min="5270" max="5270" width="19.5703125" style="2" customWidth="1"/>
    <col min="5271" max="5271" width="59" style="2" customWidth="1"/>
    <col min="5272" max="5272" width="18.5703125" style="2" customWidth="1"/>
    <col min="5273" max="5273" width="20.7109375" style="2" customWidth="1"/>
    <col min="5274" max="5274" width="25.42578125" style="2" customWidth="1"/>
    <col min="5275" max="5525" width="11.42578125" style="2"/>
    <col min="5526" max="5526" width="19.5703125" style="2" customWidth="1"/>
    <col min="5527" max="5527" width="59" style="2" customWidth="1"/>
    <col min="5528" max="5528" width="18.5703125" style="2" customWidth="1"/>
    <col min="5529" max="5529" width="20.7109375" style="2" customWidth="1"/>
    <col min="5530" max="5530" width="25.42578125" style="2" customWidth="1"/>
    <col min="5531" max="5781" width="11.42578125" style="2"/>
    <col min="5782" max="5782" width="19.5703125" style="2" customWidth="1"/>
    <col min="5783" max="5783" width="59" style="2" customWidth="1"/>
    <col min="5784" max="5784" width="18.5703125" style="2" customWidth="1"/>
    <col min="5785" max="5785" width="20.7109375" style="2" customWidth="1"/>
    <col min="5786" max="5786" width="25.42578125" style="2" customWidth="1"/>
    <col min="5787" max="6037" width="11.42578125" style="2"/>
    <col min="6038" max="6038" width="19.5703125" style="2" customWidth="1"/>
    <col min="6039" max="6039" width="59" style="2" customWidth="1"/>
    <col min="6040" max="6040" width="18.5703125" style="2" customWidth="1"/>
    <col min="6041" max="6041" width="20.7109375" style="2" customWidth="1"/>
    <col min="6042" max="6042" width="25.42578125" style="2" customWidth="1"/>
    <col min="6043" max="6293" width="11.42578125" style="2"/>
    <col min="6294" max="6294" width="19.5703125" style="2" customWidth="1"/>
    <col min="6295" max="6295" width="59" style="2" customWidth="1"/>
    <col min="6296" max="6296" width="18.5703125" style="2" customWidth="1"/>
    <col min="6297" max="6297" width="20.7109375" style="2" customWidth="1"/>
    <col min="6298" max="6298" width="25.42578125" style="2" customWidth="1"/>
    <col min="6299" max="6549" width="11.42578125" style="2"/>
    <col min="6550" max="6550" width="19.5703125" style="2" customWidth="1"/>
    <col min="6551" max="6551" width="59" style="2" customWidth="1"/>
    <col min="6552" max="6552" width="18.5703125" style="2" customWidth="1"/>
    <col min="6553" max="6553" width="20.7109375" style="2" customWidth="1"/>
    <col min="6554" max="6554" width="25.42578125" style="2" customWidth="1"/>
    <col min="6555" max="6805" width="11.42578125" style="2"/>
    <col min="6806" max="6806" width="19.5703125" style="2" customWidth="1"/>
    <col min="6807" max="6807" width="59" style="2" customWidth="1"/>
    <col min="6808" max="6808" width="18.5703125" style="2" customWidth="1"/>
    <col min="6809" max="6809" width="20.7109375" style="2" customWidth="1"/>
    <col min="6810" max="6810" width="25.42578125" style="2" customWidth="1"/>
    <col min="6811" max="7061" width="11.42578125" style="2"/>
    <col min="7062" max="7062" width="19.5703125" style="2" customWidth="1"/>
    <col min="7063" max="7063" width="59" style="2" customWidth="1"/>
    <col min="7064" max="7064" width="18.5703125" style="2" customWidth="1"/>
    <col min="7065" max="7065" width="20.7109375" style="2" customWidth="1"/>
    <col min="7066" max="7066" width="25.42578125" style="2" customWidth="1"/>
    <col min="7067" max="7317" width="11.42578125" style="2"/>
    <col min="7318" max="7318" width="19.5703125" style="2" customWidth="1"/>
    <col min="7319" max="7319" width="59" style="2" customWidth="1"/>
    <col min="7320" max="7320" width="18.5703125" style="2" customWidth="1"/>
    <col min="7321" max="7321" width="20.7109375" style="2" customWidth="1"/>
    <col min="7322" max="7322" width="25.42578125" style="2" customWidth="1"/>
    <col min="7323" max="7573" width="11.42578125" style="2"/>
    <col min="7574" max="7574" width="19.5703125" style="2" customWidth="1"/>
    <col min="7575" max="7575" width="59" style="2" customWidth="1"/>
    <col min="7576" max="7576" width="18.5703125" style="2" customWidth="1"/>
    <col min="7577" max="7577" width="20.7109375" style="2" customWidth="1"/>
    <col min="7578" max="7578" width="25.42578125" style="2" customWidth="1"/>
    <col min="7579" max="7829" width="11.42578125" style="2"/>
    <col min="7830" max="7830" width="19.5703125" style="2" customWidth="1"/>
    <col min="7831" max="7831" width="59" style="2" customWidth="1"/>
    <col min="7832" max="7832" width="18.5703125" style="2" customWidth="1"/>
    <col min="7833" max="7833" width="20.7109375" style="2" customWidth="1"/>
    <col min="7834" max="7834" width="25.42578125" style="2" customWidth="1"/>
    <col min="7835" max="8085" width="11.42578125" style="2"/>
    <col min="8086" max="8086" width="19.5703125" style="2" customWidth="1"/>
    <col min="8087" max="8087" width="59" style="2" customWidth="1"/>
    <col min="8088" max="8088" width="18.5703125" style="2" customWidth="1"/>
    <col min="8089" max="8089" width="20.7109375" style="2" customWidth="1"/>
    <col min="8090" max="8090" width="25.42578125" style="2" customWidth="1"/>
    <col min="8091" max="8341" width="11.42578125" style="2"/>
    <col min="8342" max="8342" width="19.5703125" style="2" customWidth="1"/>
    <col min="8343" max="8343" width="59" style="2" customWidth="1"/>
    <col min="8344" max="8344" width="18.5703125" style="2" customWidth="1"/>
    <col min="8345" max="8345" width="20.7109375" style="2" customWidth="1"/>
    <col min="8346" max="8346" width="25.42578125" style="2" customWidth="1"/>
    <col min="8347" max="8597" width="11.42578125" style="2"/>
    <col min="8598" max="8598" width="19.5703125" style="2" customWidth="1"/>
    <col min="8599" max="8599" width="59" style="2" customWidth="1"/>
    <col min="8600" max="8600" width="18.5703125" style="2" customWidth="1"/>
    <col min="8601" max="8601" width="20.7109375" style="2" customWidth="1"/>
    <col min="8602" max="8602" width="25.42578125" style="2" customWidth="1"/>
    <col min="8603" max="8853" width="11.42578125" style="2"/>
    <col min="8854" max="8854" width="19.5703125" style="2" customWidth="1"/>
    <col min="8855" max="8855" width="59" style="2" customWidth="1"/>
    <col min="8856" max="8856" width="18.5703125" style="2" customWidth="1"/>
    <col min="8857" max="8857" width="20.7109375" style="2" customWidth="1"/>
    <col min="8858" max="8858" width="25.42578125" style="2" customWidth="1"/>
    <col min="8859" max="9109" width="11.42578125" style="2"/>
    <col min="9110" max="9110" width="19.5703125" style="2" customWidth="1"/>
    <col min="9111" max="9111" width="59" style="2" customWidth="1"/>
    <col min="9112" max="9112" width="18.5703125" style="2" customWidth="1"/>
    <col min="9113" max="9113" width="20.7109375" style="2" customWidth="1"/>
    <col min="9114" max="9114" width="25.42578125" style="2" customWidth="1"/>
    <col min="9115" max="9365" width="11.42578125" style="2"/>
    <col min="9366" max="9366" width="19.5703125" style="2" customWidth="1"/>
    <col min="9367" max="9367" width="59" style="2" customWidth="1"/>
    <col min="9368" max="9368" width="18.5703125" style="2" customWidth="1"/>
    <col min="9369" max="9369" width="20.7109375" style="2" customWidth="1"/>
    <col min="9370" max="9370" width="25.42578125" style="2" customWidth="1"/>
    <col min="9371" max="9621" width="11.42578125" style="2"/>
    <col min="9622" max="9622" width="19.5703125" style="2" customWidth="1"/>
    <col min="9623" max="9623" width="59" style="2" customWidth="1"/>
    <col min="9624" max="9624" width="18.5703125" style="2" customWidth="1"/>
    <col min="9625" max="9625" width="20.7109375" style="2" customWidth="1"/>
    <col min="9626" max="9626" width="25.42578125" style="2" customWidth="1"/>
    <col min="9627" max="9877" width="11.42578125" style="2"/>
    <col min="9878" max="9878" width="19.5703125" style="2" customWidth="1"/>
    <col min="9879" max="9879" width="59" style="2" customWidth="1"/>
    <col min="9880" max="9880" width="18.5703125" style="2" customWidth="1"/>
    <col min="9881" max="9881" width="20.7109375" style="2" customWidth="1"/>
    <col min="9882" max="9882" width="25.42578125" style="2" customWidth="1"/>
    <col min="9883" max="10133" width="11.42578125" style="2"/>
    <col min="10134" max="10134" width="19.5703125" style="2" customWidth="1"/>
    <col min="10135" max="10135" width="59" style="2" customWidth="1"/>
    <col min="10136" max="10136" width="18.5703125" style="2" customWidth="1"/>
    <col min="10137" max="10137" width="20.7109375" style="2" customWidth="1"/>
    <col min="10138" max="10138" width="25.42578125" style="2" customWidth="1"/>
    <col min="10139" max="10389" width="11.42578125" style="2"/>
    <col min="10390" max="10390" width="19.5703125" style="2" customWidth="1"/>
    <col min="10391" max="10391" width="59" style="2" customWidth="1"/>
    <col min="10392" max="10392" width="18.5703125" style="2" customWidth="1"/>
    <col min="10393" max="10393" width="20.7109375" style="2" customWidth="1"/>
    <col min="10394" max="10394" width="25.42578125" style="2" customWidth="1"/>
    <col min="10395" max="10645" width="11.42578125" style="2"/>
    <col min="10646" max="10646" width="19.5703125" style="2" customWidth="1"/>
    <col min="10647" max="10647" width="59" style="2" customWidth="1"/>
    <col min="10648" max="10648" width="18.5703125" style="2" customWidth="1"/>
    <col min="10649" max="10649" width="20.7109375" style="2" customWidth="1"/>
    <col min="10650" max="10650" width="25.42578125" style="2" customWidth="1"/>
    <col min="10651" max="10901" width="11.42578125" style="2"/>
    <col min="10902" max="10902" width="19.5703125" style="2" customWidth="1"/>
    <col min="10903" max="10903" width="59" style="2" customWidth="1"/>
    <col min="10904" max="10904" width="18.5703125" style="2" customWidth="1"/>
    <col min="10905" max="10905" width="20.7109375" style="2" customWidth="1"/>
    <col min="10906" max="10906" width="25.42578125" style="2" customWidth="1"/>
    <col min="10907" max="11157" width="11.42578125" style="2"/>
    <col min="11158" max="11158" width="19.5703125" style="2" customWidth="1"/>
    <col min="11159" max="11159" width="59" style="2" customWidth="1"/>
    <col min="11160" max="11160" width="18.5703125" style="2" customWidth="1"/>
    <col min="11161" max="11161" width="20.7109375" style="2" customWidth="1"/>
    <col min="11162" max="11162" width="25.42578125" style="2" customWidth="1"/>
    <col min="11163" max="11413" width="11.42578125" style="2"/>
    <col min="11414" max="11414" width="19.5703125" style="2" customWidth="1"/>
    <col min="11415" max="11415" width="59" style="2" customWidth="1"/>
    <col min="11416" max="11416" width="18.5703125" style="2" customWidth="1"/>
    <col min="11417" max="11417" width="20.7109375" style="2" customWidth="1"/>
    <col min="11418" max="11418" width="25.42578125" style="2" customWidth="1"/>
    <col min="11419" max="11669" width="11.42578125" style="2"/>
    <col min="11670" max="11670" width="19.5703125" style="2" customWidth="1"/>
    <col min="11671" max="11671" width="59" style="2" customWidth="1"/>
    <col min="11672" max="11672" width="18.5703125" style="2" customWidth="1"/>
    <col min="11673" max="11673" width="20.7109375" style="2" customWidth="1"/>
    <col min="11674" max="11674" width="25.42578125" style="2" customWidth="1"/>
    <col min="11675" max="11925" width="11.42578125" style="2"/>
    <col min="11926" max="11926" width="19.5703125" style="2" customWidth="1"/>
    <col min="11927" max="11927" width="59" style="2" customWidth="1"/>
    <col min="11928" max="11928" width="18.5703125" style="2" customWidth="1"/>
    <col min="11929" max="11929" width="20.7109375" style="2" customWidth="1"/>
    <col min="11930" max="11930" width="25.42578125" style="2" customWidth="1"/>
    <col min="11931" max="12181" width="11.42578125" style="2"/>
    <col min="12182" max="12182" width="19.5703125" style="2" customWidth="1"/>
    <col min="12183" max="12183" width="59" style="2" customWidth="1"/>
    <col min="12184" max="12184" width="18.5703125" style="2" customWidth="1"/>
    <col min="12185" max="12185" width="20.7109375" style="2" customWidth="1"/>
    <col min="12186" max="12186" width="25.42578125" style="2" customWidth="1"/>
    <col min="12187" max="12437" width="11.42578125" style="2"/>
    <col min="12438" max="12438" width="19.5703125" style="2" customWidth="1"/>
    <col min="12439" max="12439" width="59" style="2" customWidth="1"/>
    <col min="12440" max="12440" width="18.5703125" style="2" customWidth="1"/>
    <col min="12441" max="12441" width="20.7109375" style="2" customWidth="1"/>
    <col min="12442" max="12442" width="25.42578125" style="2" customWidth="1"/>
    <col min="12443" max="12693" width="11.42578125" style="2"/>
    <col min="12694" max="12694" width="19.5703125" style="2" customWidth="1"/>
    <col min="12695" max="12695" width="59" style="2" customWidth="1"/>
    <col min="12696" max="12696" width="18.5703125" style="2" customWidth="1"/>
    <col min="12697" max="12697" width="20.7109375" style="2" customWidth="1"/>
    <col min="12698" max="12698" width="25.42578125" style="2" customWidth="1"/>
    <col min="12699" max="16384" width="11.42578125" style="2"/>
  </cols>
  <sheetData>
    <row r="1" spans="1:7" ht="21.95" customHeight="1" x14ac:dyDescent="0.35">
      <c r="A1" s="1" t="s">
        <v>90</v>
      </c>
      <c r="B1" s="278"/>
      <c r="C1" s="278"/>
      <c r="D1" s="278"/>
      <c r="E1" s="279"/>
      <c r="F1" s="49"/>
      <c r="G1" s="49"/>
    </row>
    <row r="2" spans="1:7" ht="21.95" customHeight="1" x14ac:dyDescent="0.35">
      <c r="A2" s="94" t="s">
        <v>47</v>
      </c>
      <c r="B2" s="95"/>
      <c r="C2" s="166"/>
      <c r="D2" s="166"/>
      <c r="E2" s="167"/>
      <c r="F2" s="49"/>
      <c r="G2" s="49"/>
    </row>
    <row r="3" spans="1:7" ht="21.95" customHeight="1" x14ac:dyDescent="0.35">
      <c r="A3" s="94" t="s">
        <v>46</v>
      </c>
      <c r="B3" s="95"/>
      <c r="C3" s="95"/>
      <c r="D3" s="95"/>
      <c r="E3" s="167"/>
      <c r="F3" s="49"/>
      <c r="G3" s="49"/>
    </row>
    <row r="4" spans="1:7" ht="21.95" customHeight="1" x14ac:dyDescent="0.35">
      <c r="A4" s="96"/>
      <c r="B4" s="97"/>
      <c r="C4" s="98">
        <v>9627</v>
      </c>
      <c r="D4" s="95" t="s">
        <v>45</v>
      </c>
      <c r="E4" s="254">
        <v>43151</v>
      </c>
      <c r="F4" s="49"/>
      <c r="G4" s="49"/>
    </row>
    <row r="5" spans="1:7" ht="21.95" customHeight="1" x14ac:dyDescent="0.35">
      <c r="A5" s="251"/>
      <c r="B5" s="259"/>
      <c r="C5" s="252"/>
      <c r="D5" s="253"/>
      <c r="E5" s="102">
        <v>42419</v>
      </c>
      <c r="F5" s="49"/>
      <c r="G5" s="49"/>
    </row>
    <row r="6" spans="1:7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  <c r="F6" s="49"/>
      <c r="G6" s="49"/>
    </row>
    <row r="7" spans="1:7" ht="21.95" customHeight="1" x14ac:dyDescent="0.35">
      <c r="A7" s="107" t="s">
        <v>40</v>
      </c>
      <c r="B7" s="108"/>
      <c r="C7" s="170"/>
      <c r="D7" s="171">
        <f>SUM(C7:C9)</f>
        <v>159834.79999999999</v>
      </c>
      <c r="E7" s="172"/>
      <c r="F7" s="91"/>
      <c r="G7" s="90"/>
    </row>
    <row r="8" spans="1:7" ht="21.95" customHeight="1" x14ac:dyDescent="0.35">
      <c r="A8" s="93"/>
      <c r="B8" s="108" t="s">
        <v>106</v>
      </c>
      <c r="C8" s="170">
        <f>159043.8+791</f>
        <v>159834.79999999999</v>
      </c>
      <c r="D8" s="174"/>
      <c r="E8" s="175"/>
      <c r="F8" s="90"/>
      <c r="G8" s="49"/>
    </row>
    <row r="9" spans="1:7" ht="21.95" customHeight="1" x14ac:dyDescent="0.35">
      <c r="A9" s="93"/>
      <c r="B9" s="108"/>
      <c r="C9" s="170"/>
      <c r="D9" s="174"/>
      <c r="E9" s="175"/>
      <c r="F9" s="90"/>
      <c r="G9" s="49"/>
    </row>
    <row r="10" spans="1:7" ht="21.95" customHeight="1" x14ac:dyDescent="0.35">
      <c r="A10" s="112" t="s">
        <v>38</v>
      </c>
      <c r="B10" s="113" t="s">
        <v>37</v>
      </c>
      <c r="C10" s="170"/>
      <c r="D10" s="177">
        <f>SUM(C11:C13)</f>
        <v>39938.61</v>
      </c>
      <c r="E10" s="178"/>
      <c r="F10" s="90"/>
      <c r="G10" s="49"/>
    </row>
    <row r="11" spans="1:7" ht="21.95" customHeight="1" x14ac:dyDescent="0.35">
      <c r="A11" s="110"/>
      <c r="B11" s="111" t="s">
        <v>70</v>
      </c>
      <c r="C11" s="179">
        <f>6237.8+1583.3+7185.5</f>
        <v>15006.6</v>
      </c>
      <c r="D11" s="241"/>
      <c r="E11" s="178"/>
      <c r="F11" s="90"/>
      <c r="G11" s="49"/>
    </row>
    <row r="12" spans="1:7" ht="21.95" customHeight="1" x14ac:dyDescent="0.35">
      <c r="A12" s="110"/>
      <c r="B12" s="111" t="s">
        <v>71</v>
      </c>
      <c r="C12" s="179">
        <f>8920.9+100+15911.11</f>
        <v>24932.010000000002</v>
      </c>
      <c r="D12" s="226"/>
      <c r="E12" s="178"/>
      <c r="F12" s="49"/>
      <c r="G12" s="49"/>
    </row>
    <row r="13" spans="1:7" ht="21.95" customHeight="1" x14ac:dyDescent="0.35">
      <c r="A13" s="110"/>
      <c r="B13" s="111" t="s">
        <v>79</v>
      </c>
      <c r="C13" s="182"/>
      <c r="D13" s="177"/>
      <c r="E13" s="178"/>
      <c r="F13" s="49"/>
      <c r="G13" s="49"/>
    </row>
    <row r="14" spans="1:7" s="89" customFormat="1" ht="21.95" customHeight="1" x14ac:dyDescent="0.35">
      <c r="A14" s="103" t="s">
        <v>80</v>
      </c>
      <c r="B14" s="114" t="s">
        <v>81</v>
      </c>
      <c r="C14" s="183"/>
      <c r="D14" s="177">
        <f>SUM(C16:C17)</f>
        <v>0</v>
      </c>
      <c r="E14" s="184"/>
      <c r="F14" s="49"/>
      <c r="G14" s="49"/>
    </row>
    <row r="15" spans="1:7" ht="21.95" customHeight="1" x14ac:dyDescent="0.35">
      <c r="A15" s="93"/>
      <c r="B15" s="115" t="s">
        <v>82</v>
      </c>
      <c r="C15" s="185"/>
      <c r="D15" s="177"/>
      <c r="E15" s="178"/>
      <c r="F15" s="49"/>
      <c r="G15" s="49"/>
    </row>
    <row r="16" spans="1:7" ht="21.95" customHeight="1" x14ac:dyDescent="0.35">
      <c r="A16" s="93"/>
      <c r="B16" s="116"/>
      <c r="C16" s="185"/>
      <c r="D16" s="177"/>
      <c r="E16" s="178"/>
      <c r="F16" s="49"/>
      <c r="G16" s="49"/>
    </row>
    <row r="17" spans="1:7" ht="21.95" customHeight="1" x14ac:dyDescent="0.35">
      <c r="A17" s="93"/>
      <c r="B17" s="116"/>
      <c r="C17" s="185"/>
      <c r="D17" s="177"/>
      <c r="E17" s="178"/>
      <c r="F17" s="49"/>
      <c r="G17" s="49"/>
    </row>
    <row r="18" spans="1:7" ht="21.95" customHeight="1" x14ac:dyDescent="0.35">
      <c r="A18" s="112" t="s">
        <v>36</v>
      </c>
      <c r="B18" s="113" t="s">
        <v>35</v>
      </c>
      <c r="C18" s="186"/>
      <c r="D18" s="177">
        <f>+C18</f>
        <v>0</v>
      </c>
      <c r="E18" s="184"/>
      <c r="F18" s="49"/>
      <c r="G18" s="92"/>
    </row>
    <row r="19" spans="1:7" ht="21.95" customHeight="1" x14ac:dyDescent="0.35">
      <c r="A19" s="93"/>
      <c r="B19" s="111"/>
      <c r="C19" s="183"/>
      <c r="D19" s="177"/>
      <c r="E19" s="184"/>
      <c r="F19" s="49"/>
      <c r="G19" s="90"/>
    </row>
    <row r="20" spans="1:7" ht="21.95" customHeight="1" x14ac:dyDescent="0.35">
      <c r="A20" s="118"/>
      <c r="B20" s="187"/>
      <c r="C20" s="188"/>
      <c r="D20" s="177"/>
      <c r="E20" s="184"/>
      <c r="F20" s="90"/>
      <c r="G20" s="49"/>
    </row>
    <row r="21" spans="1:7" ht="21.95" customHeight="1" x14ac:dyDescent="0.35">
      <c r="A21" s="112">
        <v>1105</v>
      </c>
      <c r="B21" s="113" t="s">
        <v>34</v>
      </c>
      <c r="C21" s="188"/>
      <c r="D21" s="177">
        <f>SUM(C22:C27)</f>
        <v>20565.759999999998</v>
      </c>
      <c r="E21" s="184"/>
      <c r="F21" s="90"/>
      <c r="G21" s="90"/>
    </row>
    <row r="22" spans="1:7" ht="21.95" customHeight="1" x14ac:dyDescent="0.35">
      <c r="A22" s="120">
        <v>135</v>
      </c>
      <c r="B22" s="273" t="s">
        <v>102</v>
      </c>
      <c r="C22" s="276">
        <v>13185.38</v>
      </c>
      <c r="D22" s="195"/>
      <c r="E22" s="184"/>
      <c r="F22" s="90"/>
      <c r="G22" s="90"/>
    </row>
    <row r="23" spans="1:7" ht="21.95" customHeight="1" x14ac:dyDescent="0.35">
      <c r="A23" s="119">
        <v>153</v>
      </c>
      <c r="B23" s="274" t="s">
        <v>88</v>
      </c>
      <c r="C23" s="276">
        <f>790.63+899.63</f>
        <v>1690.26</v>
      </c>
      <c r="D23" s="195"/>
      <c r="E23" s="184"/>
      <c r="F23" s="90"/>
      <c r="G23" s="90"/>
    </row>
    <row r="24" spans="1:7" ht="21.95" customHeight="1" x14ac:dyDescent="0.35">
      <c r="A24" s="123">
        <v>134</v>
      </c>
      <c r="B24" s="273" t="s">
        <v>109</v>
      </c>
      <c r="C24" s="276">
        <v>726.22</v>
      </c>
      <c r="D24" s="195"/>
      <c r="E24" s="184"/>
      <c r="F24" s="90"/>
      <c r="G24" s="90"/>
    </row>
    <row r="25" spans="1:7" ht="21.95" customHeight="1" x14ac:dyDescent="0.35">
      <c r="A25" s="122">
        <v>108</v>
      </c>
      <c r="B25" s="150" t="s">
        <v>85</v>
      </c>
      <c r="C25" s="276">
        <f>348.59+300.01+300.01+348.04+798.5+110.74+700.24+750.92</f>
        <v>3657.0499999999993</v>
      </c>
      <c r="D25" s="195"/>
      <c r="E25" s="184"/>
      <c r="F25" s="90"/>
      <c r="G25" s="90"/>
    </row>
    <row r="26" spans="1:7" ht="21.95" customHeight="1" x14ac:dyDescent="0.35">
      <c r="A26" s="120">
        <v>469</v>
      </c>
      <c r="B26" s="271" t="s">
        <v>110</v>
      </c>
      <c r="C26" s="276">
        <v>768.4</v>
      </c>
      <c r="D26" s="195"/>
      <c r="E26" s="184"/>
      <c r="F26" s="90"/>
      <c r="G26" s="90"/>
    </row>
    <row r="27" spans="1:7" ht="21.95" customHeight="1" x14ac:dyDescent="0.35">
      <c r="A27" s="272">
        <v>88</v>
      </c>
      <c r="B27" s="275" t="s">
        <v>94</v>
      </c>
      <c r="C27" s="277">
        <v>538.45000000000005</v>
      </c>
      <c r="D27" s="195"/>
      <c r="E27" s="184"/>
      <c r="F27" s="90"/>
      <c r="G27" s="90"/>
    </row>
    <row r="28" spans="1:7" ht="21.95" customHeight="1" x14ac:dyDescent="0.35">
      <c r="A28" s="126" t="s">
        <v>72</v>
      </c>
      <c r="B28" s="127" t="s">
        <v>73</v>
      </c>
      <c r="C28" s="193"/>
      <c r="D28" s="191">
        <f>SUM(C29:C30)</f>
        <v>0</v>
      </c>
      <c r="E28" s="178"/>
      <c r="F28" s="49"/>
      <c r="G28" s="49"/>
    </row>
    <row r="29" spans="1:7" ht="21.95" customHeight="1" x14ac:dyDescent="0.35">
      <c r="A29" s="123"/>
      <c r="B29" s="124"/>
      <c r="C29" s="193"/>
      <c r="D29" s="191"/>
      <c r="E29" s="178"/>
      <c r="F29" s="49"/>
      <c r="G29" s="49"/>
    </row>
    <row r="30" spans="1:7" ht="21.95" customHeight="1" x14ac:dyDescent="0.35">
      <c r="A30" s="123"/>
      <c r="B30" s="187"/>
      <c r="C30" s="183"/>
      <c r="D30" s="191"/>
      <c r="E30" s="178"/>
      <c r="F30" s="49"/>
      <c r="G30" s="49"/>
    </row>
    <row r="31" spans="1:7" ht="21.95" customHeight="1" x14ac:dyDescent="0.35">
      <c r="A31" s="112" t="s">
        <v>33</v>
      </c>
      <c r="B31" s="113" t="s">
        <v>49</v>
      </c>
      <c r="C31" s="183"/>
      <c r="D31" s="191">
        <f>SUM(C32:C33)</f>
        <v>0</v>
      </c>
      <c r="E31" s="178"/>
      <c r="F31" s="49"/>
      <c r="G31" s="49"/>
    </row>
    <row r="32" spans="1:7" ht="21.95" customHeight="1" x14ac:dyDescent="0.35">
      <c r="A32" s="128"/>
      <c r="B32" s="189"/>
      <c r="C32" s="194"/>
      <c r="D32" s="191"/>
      <c r="E32" s="178"/>
      <c r="F32" s="49"/>
      <c r="G32" s="49"/>
    </row>
    <row r="33" spans="1:11" ht="21.95" customHeight="1" x14ac:dyDescent="0.35">
      <c r="A33" s="129"/>
      <c r="B33" s="130"/>
      <c r="C33" s="194"/>
      <c r="D33" s="195"/>
      <c r="E33" s="178"/>
      <c r="F33" s="49"/>
      <c r="G33" s="49"/>
    </row>
    <row r="34" spans="1:11" ht="21.95" customHeight="1" x14ac:dyDescent="0.35">
      <c r="A34" s="131"/>
      <c r="B34" s="196"/>
      <c r="C34" s="183"/>
      <c r="D34" s="242"/>
      <c r="E34" s="175"/>
      <c r="F34" s="49"/>
      <c r="G34" s="49"/>
    </row>
    <row r="35" spans="1:11" ht="21.95" customHeight="1" x14ac:dyDescent="0.35">
      <c r="A35" s="112" t="s">
        <v>32</v>
      </c>
      <c r="B35" s="113" t="s">
        <v>31</v>
      </c>
      <c r="C35" s="187"/>
      <c r="D35" s="197">
        <f>SUM(C36:C39)</f>
        <v>600.05999999999995</v>
      </c>
      <c r="E35" s="175"/>
      <c r="F35" s="49"/>
      <c r="G35" s="49"/>
    </row>
    <row r="36" spans="1:11" ht="21.95" customHeight="1" x14ac:dyDescent="0.35">
      <c r="A36" s="123">
        <v>343</v>
      </c>
      <c r="B36" s="268" t="s">
        <v>108</v>
      </c>
      <c r="C36" s="182">
        <v>600.05999999999995</v>
      </c>
      <c r="D36" s="191"/>
      <c r="E36" s="178"/>
      <c r="F36" s="49"/>
      <c r="G36" s="90"/>
    </row>
    <row r="37" spans="1:11" ht="21.95" customHeight="1" x14ac:dyDescent="0.35">
      <c r="A37" s="123"/>
      <c r="B37" s="260"/>
      <c r="C37" s="182"/>
      <c r="D37" s="191"/>
      <c r="E37" s="178"/>
      <c r="F37" s="49"/>
      <c r="G37" s="49"/>
    </row>
    <row r="38" spans="1:11" ht="21.95" customHeight="1" x14ac:dyDescent="0.35">
      <c r="A38" s="123"/>
      <c r="B38" s="260"/>
      <c r="C38" s="182"/>
      <c r="D38" s="191"/>
      <c r="E38" s="178"/>
      <c r="F38" s="49"/>
      <c r="G38" s="49"/>
    </row>
    <row r="39" spans="1:11" ht="21.95" customHeight="1" x14ac:dyDescent="0.35">
      <c r="A39" s="256"/>
      <c r="B39" s="257"/>
      <c r="C39" s="182"/>
      <c r="D39" s="191"/>
      <c r="E39" s="178"/>
      <c r="F39" s="49"/>
      <c r="G39" s="49"/>
    </row>
    <row r="40" spans="1:11" ht="21.95" customHeight="1" x14ac:dyDescent="0.35">
      <c r="A40" s="112" t="s">
        <v>30</v>
      </c>
      <c r="B40" s="113" t="s">
        <v>29</v>
      </c>
      <c r="C40" s="200"/>
      <c r="D40" s="191">
        <f>SUM(C41:C43)</f>
        <v>0</v>
      </c>
      <c r="E40" s="178"/>
      <c r="F40" s="49"/>
      <c r="G40" s="49"/>
    </row>
    <row r="41" spans="1:11" ht="21.95" customHeight="1" x14ac:dyDescent="0.35">
      <c r="A41" s="238"/>
      <c r="B41" s="135"/>
      <c r="C41" s="245"/>
      <c r="D41" s="202"/>
      <c r="E41" s="204"/>
      <c r="F41" s="49"/>
      <c r="G41" s="49"/>
    </row>
    <row r="42" spans="1:11" ht="21.95" customHeight="1" x14ac:dyDescent="0.35">
      <c r="A42" s="238"/>
      <c r="B42" s="135"/>
      <c r="C42" s="245"/>
      <c r="D42" s="202"/>
      <c r="E42" s="204"/>
      <c r="F42" s="49"/>
      <c r="G42" s="49"/>
    </row>
    <row r="43" spans="1:11" ht="21.95" customHeight="1" x14ac:dyDescent="0.35">
      <c r="A43" s="239"/>
      <c r="B43" s="240"/>
      <c r="C43" s="203"/>
      <c r="D43" s="174"/>
      <c r="E43" s="204"/>
      <c r="F43" s="49"/>
      <c r="G43" s="49"/>
    </row>
    <row r="44" spans="1:11" ht="21.95" customHeight="1" x14ac:dyDescent="0.35">
      <c r="A44" s="139" t="s">
        <v>28</v>
      </c>
      <c r="B44" s="140" t="s">
        <v>27</v>
      </c>
      <c r="C44" s="201"/>
      <c r="D44" s="174">
        <f>SUM(C45:C46)</f>
        <v>0</v>
      </c>
      <c r="E44" s="178"/>
      <c r="F44" s="49"/>
      <c r="G44" s="49"/>
    </row>
    <row r="45" spans="1:11" ht="21.95" customHeight="1" x14ac:dyDescent="0.35">
      <c r="A45" s="132"/>
      <c r="B45" s="199"/>
      <c r="C45" s="205"/>
      <c r="D45" s="206"/>
      <c r="E45" s="207"/>
      <c r="F45" s="49"/>
      <c r="G45" s="49"/>
      <c r="K45" s="2">
        <f>SUM(K41:K44)</f>
        <v>0</v>
      </c>
    </row>
    <row r="46" spans="1:11" ht="21.95" customHeight="1" x14ac:dyDescent="0.35">
      <c r="A46" s="141"/>
      <c r="B46" s="208"/>
      <c r="C46" s="205"/>
      <c r="D46" s="213"/>
      <c r="E46" s="207"/>
      <c r="F46" s="49"/>
      <c r="G46" s="49"/>
    </row>
    <row r="47" spans="1:11" ht="21.95" customHeight="1" x14ac:dyDescent="0.35">
      <c r="A47" s="142"/>
      <c r="B47" s="210"/>
      <c r="C47" s="211"/>
      <c r="D47" s="213"/>
      <c r="E47" s="207"/>
      <c r="F47" s="49"/>
      <c r="G47" s="49"/>
    </row>
    <row r="48" spans="1:11" ht="21.95" customHeight="1" x14ac:dyDescent="0.35">
      <c r="A48" s="123"/>
      <c r="B48" s="187"/>
      <c r="C48" s="211"/>
      <c r="D48" s="213"/>
      <c r="E48" s="207"/>
      <c r="F48" s="49"/>
      <c r="G48" s="49"/>
    </row>
    <row r="49" spans="1:7" ht="21.95" customHeight="1" x14ac:dyDescent="0.35">
      <c r="A49" s="139" t="s">
        <v>26</v>
      </c>
      <c r="B49" s="143" t="s">
        <v>25</v>
      </c>
      <c r="C49" s="212"/>
      <c r="D49" s="213">
        <f>SUM(C50:C52)</f>
        <v>1740.58</v>
      </c>
      <c r="E49" s="207"/>
      <c r="F49" s="90"/>
      <c r="G49" s="49"/>
    </row>
    <row r="50" spans="1:7" ht="21.95" customHeight="1" x14ac:dyDescent="0.35">
      <c r="A50" s="141">
        <v>36</v>
      </c>
      <c r="B50" s="262" t="s">
        <v>96</v>
      </c>
      <c r="C50" s="212">
        <v>348.59</v>
      </c>
      <c r="D50" s="213"/>
      <c r="E50" s="207"/>
      <c r="F50" s="90"/>
      <c r="G50" s="49"/>
    </row>
    <row r="51" spans="1:7" ht="21.95" customHeight="1" x14ac:dyDescent="0.35">
      <c r="A51" s="132">
        <v>158</v>
      </c>
      <c r="B51" s="258" t="s">
        <v>93</v>
      </c>
      <c r="C51" s="183">
        <f>348.59+1043.4</f>
        <v>1391.99</v>
      </c>
      <c r="D51" s="243"/>
      <c r="E51" s="175"/>
      <c r="F51" s="49"/>
      <c r="G51" s="49"/>
    </row>
    <row r="52" spans="1:7" ht="21.95" customHeight="1" x14ac:dyDescent="0.35">
      <c r="A52" s="141"/>
      <c r="B52" s="258"/>
      <c r="C52" s="185"/>
      <c r="D52" s="214"/>
      <c r="E52" s="178"/>
      <c r="F52" s="49"/>
      <c r="G52" s="49"/>
    </row>
    <row r="53" spans="1:7" ht="21.95" customHeight="1" x14ac:dyDescent="0.35">
      <c r="A53" s="107">
        <v>2105</v>
      </c>
      <c r="B53" s="145" t="s">
        <v>48</v>
      </c>
      <c r="C53" s="146"/>
      <c r="D53" s="214">
        <f>SUM(C54:C56)</f>
        <v>0</v>
      </c>
      <c r="E53" s="178"/>
      <c r="F53" s="49"/>
      <c r="G53" s="49"/>
    </row>
    <row r="54" spans="1:7" ht="21.95" customHeight="1" x14ac:dyDescent="0.35">
      <c r="A54" s="263"/>
      <c r="B54" s="135"/>
      <c r="C54" s="248"/>
      <c r="D54" s="214"/>
      <c r="E54" s="178"/>
      <c r="F54" s="49"/>
      <c r="G54" s="49"/>
    </row>
    <row r="55" spans="1:7" ht="21.95" customHeight="1" x14ac:dyDescent="0.35">
      <c r="A55" s="249"/>
      <c r="B55" s="135"/>
      <c r="C55" s="248"/>
      <c r="D55" s="214"/>
      <c r="E55" s="178"/>
      <c r="F55" s="49"/>
      <c r="G55" s="49"/>
    </row>
    <row r="56" spans="1:7" ht="21.95" customHeight="1" x14ac:dyDescent="0.35">
      <c r="A56" s="249"/>
      <c r="B56" s="135"/>
      <c r="C56" s="217"/>
      <c r="D56" s="214"/>
      <c r="E56" s="178"/>
      <c r="F56" s="90"/>
      <c r="G56" s="49"/>
    </row>
    <row r="57" spans="1:7" ht="21.95" customHeight="1" x14ac:dyDescent="0.35">
      <c r="A57" s="112" t="s">
        <v>24</v>
      </c>
      <c r="B57" s="113" t="s">
        <v>23</v>
      </c>
      <c r="C57" s="193"/>
      <c r="D57" s="214">
        <f>SUM(C58:C60)</f>
        <v>2200</v>
      </c>
      <c r="E57" s="178"/>
      <c r="F57" s="49"/>
      <c r="G57" s="49"/>
    </row>
    <row r="58" spans="1:7" ht="21.95" customHeight="1" x14ac:dyDescent="0.35">
      <c r="A58" s="238"/>
      <c r="B58" s="135"/>
      <c r="C58" s="190"/>
      <c r="D58" s="214"/>
      <c r="E58" s="178"/>
      <c r="F58" s="49"/>
      <c r="G58" s="49"/>
    </row>
    <row r="59" spans="1:7" ht="21.95" customHeight="1" x14ac:dyDescent="0.35">
      <c r="A59" s="238">
        <v>848</v>
      </c>
      <c r="B59" s="135" t="s">
        <v>103</v>
      </c>
      <c r="C59" s="190">
        <v>1700</v>
      </c>
      <c r="D59" s="214"/>
      <c r="E59" s="178"/>
      <c r="F59" s="49"/>
      <c r="G59" s="49"/>
    </row>
    <row r="60" spans="1:7" ht="21.95" customHeight="1" x14ac:dyDescent="0.35">
      <c r="A60" s="238">
        <v>654</v>
      </c>
      <c r="B60" s="135" t="s">
        <v>104</v>
      </c>
      <c r="C60" s="190">
        <v>500</v>
      </c>
      <c r="D60" s="214"/>
      <c r="E60" s="178"/>
      <c r="F60" s="49"/>
      <c r="G60" s="49"/>
    </row>
    <row r="61" spans="1:7" ht="21.95" customHeight="1" x14ac:dyDescent="0.35">
      <c r="A61" s="107">
        <v>1103</v>
      </c>
      <c r="B61" s="145" t="s">
        <v>22</v>
      </c>
      <c r="C61" s="219"/>
      <c r="D61" s="197">
        <f>SUM(C62:C70)</f>
        <v>170</v>
      </c>
      <c r="E61" s="220"/>
      <c r="F61" s="49"/>
      <c r="G61" s="90"/>
    </row>
    <row r="62" spans="1:7" ht="21.95" customHeight="1" x14ac:dyDescent="0.35">
      <c r="A62" s="266"/>
      <c r="B62" s="108" t="s">
        <v>107</v>
      </c>
      <c r="C62" s="267">
        <v>170</v>
      </c>
      <c r="D62" s="197"/>
      <c r="E62" s="220"/>
      <c r="F62" s="49"/>
      <c r="G62" s="90"/>
    </row>
    <row r="63" spans="1:7" ht="21.95" customHeight="1" x14ac:dyDescent="0.35">
      <c r="A63" s="264"/>
      <c r="B63" s="264" t="s">
        <v>111</v>
      </c>
      <c r="C63" s="265"/>
      <c r="D63" s="269"/>
      <c r="E63" s="270">
        <v>84</v>
      </c>
      <c r="F63" s="49"/>
      <c r="G63" s="90"/>
    </row>
    <row r="64" spans="1:7" ht="21.95" customHeight="1" x14ac:dyDescent="0.35">
      <c r="A64" s="264"/>
      <c r="B64" s="264" t="s">
        <v>112</v>
      </c>
      <c r="C64" s="265"/>
      <c r="D64" s="269"/>
      <c r="E64" s="270">
        <v>25</v>
      </c>
      <c r="F64" s="49"/>
      <c r="G64" s="90"/>
    </row>
    <row r="65" spans="1:7" ht="21.95" customHeight="1" x14ac:dyDescent="0.35">
      <c r="A65" s="264"/>
      <c r="B65" s="264" t="s">
        <v>113</v>
      </c>
      <c r="C65" s="265"/>
      <c r="D65" s="269"/>
      <c r="E65" s="270">
        <v>16</v>
      </c>
      <c r="F65" s="49"/>
      <c r="G65" s="90"/>
    </row>
    <row r="66" spans="1:7" ht="21.95" customHeight="1" x14ac:dyDescent="0.35">
      <c r="A66" s="264"/>
      <c r="B66" s="264" t="s">
        <v>114</v>
      </c>
      <c r="C66" s="265"/>
      <c r="D66" s="269"/>
      <c r="E66" s="270">
        <v>19</v>
      </c>
      <c r="F66" s="49"/>
      <c r="G66" s="90"/>
    </row>
    <row r="67" spans="1:7" ht="21.95" customHeight="1" x14ac:dyDescent="0.35">
      <c r="A67" s="264"/>
      <c r="B67" s="264" t="s">
        <v>115</v>
      </c>
      <c r="C67" s="265"/>
      <c r="D67" s="269"/>
      <c r="E67" s="270">
        <v>65</v>
      </c>
      <c r="F67" s="49"/>
      <c r="G67" s="90"/>
    </row>
    <row r="68" spans="1:7" ht="21.95" customHeight="1" x14ac:dyDescent="0.35">
      <c r="A68" s="264"/>
      <c r="B68" s="264" t="s">
        <v>116</v>
      </c>
      <c r="C68" s="265"/>
      <c r="D68" s="269"/>
      <c r="E68" s="270">
        <v>582</v>
      </c>
      <c r="F68" s="49"/>
      <c r="G68" s="90"/>
    </row>
    <row r="69" spans="1:7" ht="21.95" customHeight="1" x14ac:dyDescent="0.35">
      <c r="A69" s="266"/>
      <c r="B69" s="108"/>
      <c r="C69" s="267"/>
      <c r="D69" s="197"/>
      <c r="E69" s="220"/>
      <c r="F69" s="49"/>
      <c r="G69" s="90"/>
    </row>
    <row r="70" spans="1:7" ht="21.95" customHeight="1" x14ac:dyDescent="0.35">
      <c r="A70" s="266"/>
      <c r="B70" s="108"/>
      <c r="C70" s="267"/>
      <c r="D70" s="197"/>
      <c r="E70" s="220"/>
      <c r="F70" s="49"/>
      <c r="G70" s="90"/>
    </row>
    <row r="71" spans="1:7" s="8" customFormat="1" ht="21.95" customHeight="1" x14ac:dyDescent="0.35">
      <c r="A71" s="112"/>
      <c r="B71" s="246"/>
      <c r="C71" s="222"/>
      <c r="D71" s="177">
        <f>SUM(C72:C74)</f>
        <v>600</v>
      </c>
      <c r="E71" s="150"/>
      <c r="F71" s="49"/>
      <c r="G71" s="49"/>
    </row>
    <row r="72" spans="1:7" s="49" customFormat="1" ht="21.95" customHeight="1" x14ac:dyDescent="0.35">
      <c r="A72" s="93" t="s">
        <v>21</v>
      </c>
      <c r="B72" s="151" t="s">
        <v>78</v>
      </c>
      <c r="C72" s="183">
        <v>600</v>
      </c>
      <c r="D72" s="223"/>
      <c r="E72" s="224"/>
    </row>
    <row r="73" spans="1:7" s="49" customFormat="1" ht="21.95" customHeight="1" x14ac:dyDescent="0.35">
      <c r="A73" s="93" t="s">
        <v>20</v>
      </c>
      <c r="B73" s="151" t="s">
        <v>74</v>
      </c>
      <c r="C73" s="183"/>
      <c r="D73" s="223"/>
      <c r="E73" s="224"/>
    </row>
    <row r="74" spans="1:7" s="49" customFormat="1" ht="21.95" customHeight="1" x14ac:dyDescent="0.35">
      <c r="A74" s="93" t="s">
        <v>19</v>
      </c>
      <c r="B74" s="151" t="s">
        <v>75</v>
      </c>
      <c r="C74" s="255"/>
      <c r="D74" s="223"/>
      <c r="E74" s="224"/>
    </row>
    <row r="75" spans="1:7" s="49" customFormat="1" ht="21.95" customHeight="1" x14ac:dyDescent="0.35">
      <c r="A75" s="152"/>
      <c r="B75" s="153"/>
      <c r="C75" s="183"/>
      <c r="D75" s="261">
        <f>SUM(C76:C79)</f>
        <v>3248.5</v>
      </c>
      <c r="E75" s="224"/>
    </row>
    <row r="76" spans="1:7" s="49" customFormat="1" ht="21.95" customHeight="1" x14ac:dyDescent="0.35">
      <c r="A76" s="93" t="s">
        <v>18</v>
      </c>
      <c r="B76" s="151" t="s">
        <v>76</v>
      </c>
      <c r="C76" s="183">
        <f>958.65+133</f>
        <v>1091.6500000000001</v>
      </c>
      <c r="D76" s="223"/>
      <c r="E76" s="224"/>
    </row>
    <row r="77" spans="1:7" ht="21.95" customHeight="1" x14ac:dyDescent="0.35">
      <c r="A77" s="154" t="s">
        <v>50</v>
      </c>
      <c r="B77" s="116" t="s">
        <v>77</v>
      </c>
      <c r="C77" s="225"/>
      <c r="D77" s="226"/>
      <c r="E77" s="178"/>
      <c r="F77" s="49"/>
      <c r="G77" s="49"/>
    </row>
    <row r="78" spans="1:7" ht="21.95" customHeight="1" x14ac:dyDescent="0.35">
      <c r="A78" s="93" t="s">
        <v>17</v>
      </c>
      <c r="B78" s="155" t="s">
        <v>16</v>
      </c>
      <c r="C78" s="183">
        <f>416.4+299.94+592.62+847.89</f>
        <v>2156.85</v>
      </c>
      <c r="D78" s="226"/>
      <c r="E78" s="178"/>
      <c r="F78" s="49"/>
      <c r="G78" s="49"/>
    </row>
    <row r="79" spans="1:7" ht="21.95" customHeight="1" x14ac:dyDescent="0.35">
      <c r="A79" s="93"/>
      <c r="B79" s="151"/>
      <c r="C79" s="181"/>
      <c r="D79" s="226"/>
      <c r="E79" s="178"/>
      <c r="F79" s="49"/>
      <c r="G79" s="49"/>
    </row>
    <row r="80" spans="1:7" ht="21.95" customHeight="1" x14ac:dyDescent="0.35">
      <c r="A80" s="112" t="s">
        <v>0</v>
      </c>
      <c r="B80" s="113" t="s">
        <v>15</v>
      </c>
      <c r="C80" s="185"/>
      <c r="D80" s="226"/>
      <c r="E80" s="178"/>
      <c r="F80" s="49"/>
      <c r="G80" s="49"/>
    </row>
    <row r="81" spans="1:7" ht="21.95" customHeight="1" x14ac:dyDescent="0.35">
      <c r="A81" s="93" t="s">
        <v>14</v>
      </c>
      <c r="B81" s="151" t="s">
        <v>13</v>
      </c>
      <c r="C81" s="146">
        <v>153197.96</v>
      </c>
      <c r="D81" s="226"/>
      <c r="E81" s="220">
        <f>SUM(C81:C84)</f>
        <v>192076.02</v>
      </c>
      <c r="F81" s="49"/>
      <c r="G81" s="49"/>
    </row>
    <row r="82" spans="1:7" ht="21.95" customHeight="1" x14ac:dyDescent="0.35">
      <c r="A82" s="93" t="s">
        <v>12</v>
      </c>
      <c r="B82" s="116" t="s">
        <v>11</v>
      </c>
      <c r="C82" s="146">
        <v>25213.279999999999</v>
      </c>
      <c r="D82" s="226"/>
      <c r="E82" s="227"/>
      <c r="F82" s="90"/>
      <c r="G82" s="49"/>
    </row>
    <row r="83" spans="1:7" s="8" customFormat="1" ht="21.95" customHeight="1" x14ac:dyDescent="0.35">
      <c r="A83" s="156" t="s">
        <v>10</v>
      </c>
      <c r="B83" s="155" t="s">
        <v>9</v>
      </c>
      <c r="C83" s="146">
        <v>0</v>
      </c>
      <c r="D83" s="226"/>
      <c r="E83" s="178"/>
      <c r="F83" s="49"/>
      <c r="G83" s="49"/>
    </row>
    <row r="84" spans="1:7" ht="21.95" customHeight="1" x14ac:dyDescent="0.35">
      <c r="A84" s="93" t="s">
        <v>8</v>
      </c>
      <c r="B84" s="151" t="s">
        <v>7</v>
      </c>
      <c r="C84" s="146">
        <v>13664.78</v>
      </c>
      <c r="D84" s="174"/>
      <c r="E84" s="178"/>
      <c r="F84" s="49"/>
      <c r="G84" s="49"/>
    </row>
    <row r="85" spans="1:7" ht="21.95" customHeight="1" x14ac:dyDescent="0.35">
      <c r="A85" s="156"/>
      <c r="B85" s="116"/>
      <c r="C85" s="146"/>
      <c r="D85" s="174"/>
      <c r="E85" s="178"/>
      <c r="F85" s="49"/>
      <c r="G85" s="90"/>
    </row>
    <row r="86" spans="1:7" s="8" customFormat="1" ht="21.95" customHeight="1" x14ac:dyDescent="0.35">
      <c r="A86" s="126" t="s">
        <v>6</v>
      </c>
      <c r="B86" s="113" t="s">
        <v>5</v>
      </c>
      <c r="C86" s="146">
        <v>5298.31</v>
      </c>
      <c r="D86" s="174"/>
      <c r="E86" s="228">
        <f>SUM(C86)</f>
        <v>5298.31</v>
      </c>
      <c r="F86" s="49"/>
      <c r="G86" s="49"/>
    </row>
    <row r="87" spans="1:7" ht="21.95" customHeight="1" x14ac:dyDescent="0.35">
      <c r="A87" s="112" t="s">
        <v>4</v>
      </c>
      <c r="B87" s="113" t="s">
        <v>3</v>
      </c>
      <c r="C87" s="157">
        <v>30732.16</v>
      </c>
      <c r="D87" s="174"/>
      <c r="E87" s="228">
        <f>SUM(C87)</f>
        <v>30732.16</v>
      </c>
      <c r="F87" s="49"/>
      <c r="G87" s="49"/>
    </row>
    <row r="88" spans="1:7" ht="21.95" customHeight="1" x14ac:dyDescent="0.35">
      <c r="A88" s="156"/>
      <c r="B88" s="115"/>
      <c r="C88" s="157"/>
      <c r="D88" s="226"/>
      <c r="E88" s="220"/>
      <c r="F88" s="49"/>
      <c r="G88" s="49"/>
    </row>
    <row r="89" spans="1:7" ht="21.95" customHeight="1" x14ac:dyDescent="0.35">
      <c r="A89" s="112">
        <v>6001</v>
      </c>
      <c r="B89" s="113" t="s">
        <v>2</v>
      </c>
      <c r="C89" s="146"/>
      <c r="D89" s="177">
        <f>SUM(C90:C91)</f>
        <v>0</v>
      </c>
      <c r="E89" s="220"/>
      <c r="F89" s="49"/>
      <c r="G89" s="49"/>
    </row>
    <row r="90" spans="1:7" ht="21.95" customHeight="1" x14ac:dyDescent="0.35">
      <c r="A90" s="158"/>
      <c r="B90" s="250"/>
      <c r="C90" s="159"/>
      <c r="D90" s="177"/>
      <c r="E90" s="178"/>
      <c r="F90" s="49"/>
      <c r="G90" s="49"/>
    </row>
    <row r="91" spans="1:7" ht="21.95" customHeight="1" x14ac:dyDescent="0.35">
      <c r="A91" s="117"/>
      <c r="B91" s="189"/>
      <c r="C91" s="160"/>
      <c r="D91" s="244"/>
      <c r="E91" s="162"/>
      <c r="F91" s="49"/>
      <c r="G91" s="49"/>
    </row>
    <row r="92" spans="1:7" ht="21.95" customHeight="1" x14ac:dyDescent="0.35">
      <c r="A92" s="112">
        <v>4001</v>
      </c>
      <c r="B92" s="143" t="s">
        <v>105</v>
      </c>
      <c r="C92" s="181"/>
      <c r="D92" s="177"/>
      <c r="E92" s="230">
        <v>0.82</v>
      </c>
      <c r="F92" s="49"/>
      <c r="G92" s="90"/>
    </row>
    <row r="93" spans="1:7" s="49" customFormat="1" ht="21.95" customHeight="1" x14ac:dyDescent="0.35">
      <c r="A93" s="112">
        <v>6002</v>
      </c>
      <c r="B93" s="143" t="s">
        <v>83</v>
      </c>
      <c r="C93" s="181"/>
      <c r="D93" s="174"/>
      <c r="E93" s="231"/>
      <c r="F93" s="79"/>
    </row>
    <row r="94" spans="1:7" ht="21.95" customHeight="1" thickBot="1" x14ac:dyDescent="0.4">
      <c r="A94" s="232"/>
      <c r="B94" s="163" t="s">
        <v>1</v>
      </c>
      <c r="C94" s="233"/>
      <c r="D94" s="234">
        <f>SUM(D7:D93)</f>
        <v>228898.30999999997</v>
      </c>
      <c r="E94" s="234">
        <f>SUM(E7:E93)</f>
        <v>228898.31</v>
      </c>
      <c r="F94" s="49"/>
      <c r="G94" s="49" t="s">
        <v>39</v>
      </c>
    </row>
    <row r="95" spans="1:7" ht="21.95" customHeight="1" x14ac:dyDescent="0.35">
      <c r="A95" s="280" t="s">
        <v>101</v>
      </c>
      <c r="B95" s="280"/>
      <c r="C95" s="280"/>
      <c r="D95" s="235">
        <f>SUM(D94-E94)</f>
        <v>-2.9103830456733704E-11</v>
      </c>
      <c r="E95" s="236" t="s">
        <v>0</v>
      </c>
      <c r="F95" s="49"/>
      <c r="G95" s="49"/>
    </row>
    <row r="98" spans="4:5" x14ac:dyDescent="0.2">
      <c r="D98" s="237"/>
    </row>
    <row r="99" spans="4:5" x14ac:dyDescent="0.2">
      <c r="D99" s="237"/>
    </row>
    <row r="100" spans="4:5" x14ac:dyDescent="0.2">
      <c r="E100" s="247"/>
    </row>
    <row r="101" spans="4:5" x14ac:dyDescent="0.2">
      <c r="D101" s="237"/>
    </row>
  </sheetData>
  <sortState ref="C46:D51">
    <sortCondition ref="C48:C51"/>
  </sortState>
  <mergeCells count="2">
    <mergeCell ref="A1:E1"/>
    <mergeCell ref="A95:C95"/>
  </mergeCells>
  <pageMargins left="0.7" right="0.7" top="0.75" bottom="0.75" header="0.3" footer="0.3"/>
  <pageSetup scale="3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3"/>
  <sheetViews>
    <sheetView workbookViewId="0">
      <selection activeCell="C3" sqref="C3"/>
    </sheetView>
  </sheetViews>
  <sheetFormatPr baseColWidth="10" defaultRowHeight="15" x14ac:dyDescent="0.2"/>
  <cols>
    <col min="1" max="1" width="15" style="52" customWidth="1"/>
    <col min="2" max="2" width="88.5703125" style="72" customWidth="1"/>
    <col min="3" max="3" width="12.85546875" style="52" bestFit="1" customWidth="1"/>
    <col min="4" max="254" width="11.42578125" style="52"/>
    <col min="255" max="255" width="19.5703125" style="52" customWidth="1"/>
    <col min="256" max="256" width="59" style="52" customWidth="1"/>
    <col min="257" max="257" width="18.5703125" style="52" customWidth="1"/>
    <col min="258" max="258" width="20.7109375" style="52" customWidth="1"/>
    <col min="259" max="259" width="25.42578125" style="52" customWidth="1"/>
    <col min="260" max="510" width="11.42578125" style="52"/>
    <col min="511" max="511" width="19.5703125" style="52" customWidth="1"/>
    <col min="512" max="512" width="59" style="52" customWidth="1"/>
    <col min="513" max="513" width="18.5703125" style="52" customWidth="1"/>
    <col min="514" max="514" width="20.7109375" style="52" customWidth="1"/>
    <col min="515" max="515" width="25.42578125" style="52" customWidth="1"/>
    <col min="516" max="766" width="11.42578125" style="52"/>
    <col min="767" max="767" width="19.5703125" style="52" customWidth="1"/>
    <col min="768" max="768" width="59" style="52" customWidth="1"/>
    <col min="769" max="769" width="18.5703125" style="52" customWidth="1"/>
    <col min="770" max="770" width="20.7109375" style="52" customWidth="1"/>
    <col min="771" max="771" width="25.42578125" style="52" customWidth="1"/>
    <col min="772" max="1022" width="11.42578125" style="52"/>
    <col min="1023" max="1023" width="19.5703125" style="52" customWidth="1"/>
    <col min="1024" max="1024" width="59" style="52" customWidth="1"/>
    <col min="1025" max="1025" width="18.5703125" style="52" customWidth="1"/>
    <col min="1026" max="1026" width="20.7109375" style="52" customWidth="1"/>
    <col min="1027" max="1027" width="25.42578125" style="52" customWidth="1"/>
    <col min="1028" max="1278" width="11.42578125" style="52"/>
    <col min="1279" max="1279" width="19.5703125" style="52" customWidth="1"/>
    <col min="1280" max="1280" width="59" style="52" customWidth="1"/>
    <col min="1281" max="1281" width="18.5703125" style="52" customWidth="1"/>
    <col min="1282" max="1282" width="20.7109375" style="52" customWidth="1"/>
    <col min="1283" max="1283" width="25.42578125" style="52" customWidth="1"/>
    <col min="1284" max="1534" width="11.42578125" style="52"/>
    <col min="1535" max="1535" width="19.5703125" style="52" customWidth="1"/>
    <col min="1536" max="1536" width="59" style="52" customWidth="1"/>
    <col min="1537" max="1537" width="18.5703125" style="52" customWidth="1"/>
    <col min="1538" max="1538" width="20.7109375" style="52" customWidth="1"/>
    <col min="1539" max="1539" width="25.42578125" style="52" customWidth="1"/>
    <col min="1540" max="1790" width="11.42578125" style="52"/>
    <col min="1791" max="1791" width="19.5703125" style="52" customWidth="1"/>
    <col min="1792" max="1792" width="59" style="52" customWidth="1"/>
    <col min="1793" max="1793" width="18.5703125" style="52" customWidth="1"/>
    <col min="1794" max="1794" width="20.7109375" style="52" customWidth="1"/>
    <col min="1795" max="1795" width="25.42578125" style="52" customWidth="1"/>
    <col min="1796" max="2046" width="11.42578125" style="52"/>
    <col min="2047" max="2047" width="19.5703125" style="52" customWidth="1"/>
    <col min="2048" max="2048" width="59" style="52" customWidth="1"/>
    <col min="2049" max="2049" width="18.5703125" style="52" customWidth="1"/>
    <col min="2050" max="2050" width="20.7109375" style="52" customWidth="1"/>
    <col min="2051" max="2051" width="25.42578125" style="52" customWidth="1"/>
    <col min="2052" max="2302" width="11.42578125" style="52"/>
    <col min="2303" max="2303" width="19.5703125" style="52" customWidth="1"/>
    <col min="2304" max="2304" width="59" style="52" customWidth="1"/>
    <col min="2305" max="2305" width="18.5703125" style="52" customWidth="1"/>
    <col min="2306" max="2306" width="20.7109375" style="52" customWidth="1"/>
    <col min="2307" max="2307" width="25.42578125" style="52" customWidth="1"/>
    <col min="2308" max="2558" width="11.42578125" style="52"/>
    <col min="2559" max="2559" width="19.5703125" style="52" customWidth="1"/>
    <col min="2560" max="2560" width="59" style="52" customWidth="1"/>
    <col min="2561" max="2561" width="18.5703125" style="52" customWidth="1"/>
    <col min="2562" max="2562" width="20.7109375" style="52" customWidth="1"/>
    <col min="2563" max="2563" width="25.42578125" style="52" customWidth="1"/>
    <col min="2564" max="2814" width="11.42578125" style="52"/>
    <col min="2815" max="2815" width="19.5703125" style="52" customWidth="1"/>
    <col min="2816" max="2816" width="59" style="52" customWidth="1"/>
    <col min="2817" max="2817" width="18.5703125" style="52" customWidth="1"/>
    <col min="2818" max="2818" width="20.7109375" style="52" customWidth="1"/>
    <col min="2819" max="2819" width="25.42578125" style="52" customWidth="1"/>
    <col min="2820" max="3070" width="11.42578125" style="52"/>
    <col min="3071" max="3071" width="19.5703125" style="52" customWidth="1"/>
    <col min="3072" max="3072" width="59" style="52" customWidth="1"/>
    <col min="3073" max="3073" width="18.5703125" style="52" customWidth="1"/>
    <col min="3074" max="3074" width="20.7109375" style="52" customWidth="1"/>
    <col min="3075" max="3075" width="25.42578125" style="52" customWidth="1"/>
    <col min="3076" max="3326" width="11.42578125" style="52"/>
    <col min="3327" max="3327" width="19.5703125" style="52" customWidth="1"/>
    <col min="3328" max="3328" width="59" style="52" customWidth="1"/>
    <col min="3329" max="3329" width="18.5703125" style="52" customWidth="1"/>
    <col min="3330" max="3330" width="20.7109375" style="52" customWidth="1"/>
    <col min="3331" max="3331" width="25.42578125" style="52" customWidth="1"/>
    <col min="3332" max="3582" width="11.42578125" style="52"/>
    <col min="3583" max="3583" width="19.5703125" style="52" customWidth="1"/>
    <col min="3584" max="3584" width="59" style="52" customWidth="1"/>
    <col min="3585" max="3585" width="18.5703125" style="52" customWidth="1"/>
    <col min="3586" max="3586" width="20.7109375" style="52" customWidth="1"/>
    <col min="3587" max="3587" width="25.42578125" style="52" customWidth="1"/>
    <col min="3588" max="3838" width="11.42578125" style="52"/>
    <col min="3839" max="3839" width="19.5703125" style="52" customWidth="1"/>
    <col min="3840" max="3840" width="59" style="52" customWidth="1"/>
    <col min="3841" max="3841" width="18.5703125" style="52" customWidth="1"/>
    <col min="3842" max="3842" width="20.7109375" style="52" customWidth="1"/>
    <col min="3843" max="3843" width="25.42578125" style="52" customWidth="1"/>
    <col min="3844" max="4094" width="11.42578125" style="52"/>
    <col min="4095" max="4095" width="19.5703125" style="52" customWidth="1"/>
    <col min="4096" max="4096" width="59" style="52" customWidth="1"/>
    <col min="4097" max="4097" width="18.5703125" style="52" customWidth="1"/>
    <col min="4098" max="4098" width="20.7109375" style="52" customWidth="1"/>
    <col min="4099" max="4099" width="25.42578125" style="52" customWidth="1"/>
    <col min="4100" max="4350" width="11.42578125" style="52"/>
    <col min="4351" max="4351" width="19.5703125" style="52" customWidth="1"/>
    <col min="4352" max="4352" width="59" style="52" customWidth="1"/>
    <col min="4353" max="4353" width="18.5703125" style="52" customWidth="1"/>
    <col min="4354" max="4354" width="20.7109375" style="52" customWidth="1"/>
    <col min="4355" max="4355" width="25.42578125" style="52" customWidth="1"/>
    <col min="4356" max="4606" width="11.42578125" style="52"/>
    <col min="4607" max="4607" width="19.5703125" style="52" customWidth="1"/>
    <col min="4608" max="4608" width="59" style="52" customWidth="1"/>
    <col min="4609" max="4609" width="18.5703125" style="52" customWidth="1"/>
    <col min="4610" max="4610" width="20.7109375" style="52" customWidth="1"/>
    <col min="4611" max="4611" width="25.42578125" style="52" customWidth="1"/>
    <col min="4612" max="4862" width="11.42578125" style="52"/>
    <col min="4863" max="4863" width="19.5703125" style="52" customWidth="1"/>
    <col min="4864" max="4864" width="59" style="52" customWidth="1"/>
    <col min="4865" max="4865" width="18.5703125" style="52" customWidth="1"/>
    <col min="4866" max="4866" width="20.7109375" style="52" customWidth="1"/>
    <col min="4867" max="4867" width="25.42578125" style="52" customWidth="1"/>
    <col min="4868" max="5118" width="11.42578125" style="52"/>
    <col min="5119" max="5119" width="19.5703125" style="52" customWidth="1"/>
    <col min="5120" max="5120" width="59" style="52" customWidth="1"/>
    <col min="5121" max="5121" width="18.5703125" style="52" customWidth="1"/>
    <col min="5122" max="5122" width="20.7109375" style="52" customWidth="1"/>
    <col min="5123" max="5123" width="25.42578125" style="52" customWidth="1"/>
    <col min="5124" max="5374" width="11.42578125" style="52"/>
    <col min="5375" max="5375" width="19.5703125" style="52" customWidth="1"/>
    <col min="5376" max="5376" width="59" style="52" customWidth="1"/>
    <col min="5377" max="5377" width="18.5703125" style="52" customWidth="1"/>
    <col min="5378" max="5378" width="20.7109375" style="52" customWidth="1"/>
    <col min="5379" max="5379" width="25.42578125" style="52" customWidth="1"/>
    <col min="5380" max="5630" width="11.42578125" style="52"/>
    <col min="5631" max="5631" width="19.5703125" style="52" customWidth="1"/>
    <col min="5632" max="5632" width="59" style="52" customWidth="1"/>
    <col min="5633" max="5633" width="18.5703125" style="52" customWidth="1"/>
    <col min="5634" max="5634" width="20.7109375" style="52" customWidth="1"/>
    <col min="5635" max="5635" width="25.42578125" style="52" customWidth="1"/>
    <col min="5636" max="5886" width="11.42578125" style="52"/>
    <col min="5887" max="5887" width="19.5703125" style="52" customWidth="1"/>
    <col min="5888" max="5888" width="59" style="52" customWidth="1"/>
    <col min="5889" max="5889" width="18.5703125" style="52" customWidth="1"/>
    <col min="5890" max="5890" width="20.7109375" style="52" customWidth="1"/>
    <col min="5891" max="5891" width="25.42578125" style="52" customWidth="1"/>
    <col min="5892" max="6142" width="11.42578125" style="52"/>
    <col min="6143" max="6143" width="19.5703125" style="52" customWidth="1"/>
    <col min="6144" max="6144" width="59" style="52" customWidth="1"/>
    <col min="6145" max="6145" width="18.5703125" style="52" customWidth="1"/>
    <col min="6146" max="6146" width="20.7109375" style="52" customWidth="1"/>
    <col min="6147" max="6147" width="25.42578125" style="52" customWidth="1"/>
    <col min="6148" max="6398" width="11.42578125" style="52"/>
    <col min="6399" max="6399" width="19.5703125" style="52" customWidth="1"/>
    <col min="6400" max="6400" width="59" style="52" customWidth="1"/>
    <col min="6401" max="6401" width="18.5703125" style="52" customWidth="1"/>
    <col min="6402" max="6402" width="20.7109375" style="52" customWidth="1"/>
    <col min="6403" max="6403" width="25.42578125" style="52" customWidth="1"/>
    <col min="6404" max="6654" width="11.42578125" style="52"/>
    <col min="6655" max="6655" width="19.5703125" style="52" customWidth="1"/>
    <col min="6656" max="6656" width="59" style="52" customWidth="1"/>
    <col min="6657" max="6657" width="18.5703125" style="52" customWidth="1"/>
    <col min="6658" max="6658" width="20.7109375" style="52" customWidth="1"/>
    <col min="6659" max="6659" width="25.42578125" style="52" customWidth="1"/>
    <col min="6660" max="6910" width="11.42578125" style="52"/>
    <col min="6911" max="6911" width="19.5703125" style="52" customWidth="1"/>
    <col min="6912" max="6912" width="59" style="52" customWidth="1"/>
    <col min="6913" max="6913" width="18.5703125" style="52" customWidth="1"/>
    <col min="6914" max="6914" width="20.7109375" style="52" customWidth="1"/>
    <col min="6915" max="6915" width="25.42578125" style="52" customWidth="1"/>
    <col min="6916" max="7166" width="11.42578125" style="52"/>
    <col min="7167" max="7167" width="19.5703125" style="52" customWidth="1"/>
    <col min="7168" max="7168" width="59" style="52" customWidth="1"/>
    <col min="7169" max="7169" width="18.5703125" style="52" customWidth="1"/>
    <col min="7170" max="7170" width="20.7109375" style="52" customWidth="1"/>
    <col min="7171" max="7171" width="25.42578125" style="52" customWidth="1"/>
    <col min="7172" max="7422" width="11.42578125" style="52"/>
    <col min="7423" max="7423" width="19.5703125" style="52" customWidth="1"/>
    <col min="7424" max="7424" width="59" style="52" customWidth="1"/>
    <col min="7425" max="7425" width="18.5703125" style="52" customWidth="1"/>
    <col min="7426" max="7426" width="20.7109375" style="52" customWidth="1"/>
    <col min="7427" max="7427" width="25.42578125" style="52" customWidth="1"/>
    <col min="7428" max="7678" width="11.42578125" style="52"/>
    <col min="7679" max="7679" width="19.5703125" style="52" customWidth="1"/>
    <col min="7680" max="7680" width="59" style="52" customWidth="1"/>
    <col min="7681" max="7681" width="18.5703125" style="52" customWidth="1"/>
    <col min="7682" max="7682" width="20.7109375" style="52" customWidth="1"/>
    <col min="7683" max="7683" width="25.42578125" style="52" customWidth="1"/>
    <col min="7684" max="7934" width="11.42578125" style="52"/>
    <col min="7935" max="7935" width="19.5703125" style="52" customWidth="1"/>
    <col min="7936" max="7936" width="59" style="52" customWidth="1"/>
    <col min="7937" max="7937" width="18.5703125" style="52" customWidth="1"/>
    <col min="7938" max="7938" width="20.7109375" style="52" customWidth="1"/>
    <col min="7939" max="7939" width="25.42578125" style="52" customWidth="1"/>
    <col min="7940" max="8190" width="11.42578125" style="52"/>
    <col min="8191" max="8191" width="19.5703125" style="52" customWidth="1"/>
    <col min="8192" max="8192" width="59" style="52" customWidth="1"/>
    <col min="8193" max="8193" width="18.5703125" style="52" customWidth="1"/>
    <col min="8194" max="8194" width="20.7109375" style="52" customWidth="1"/>
    <col min="8195" max="8195" width="25.42578125" style="52" customWidth="1"/>
    <col min="8196" max="8446" width="11.42578125" style="52"/>
    <col min="8447" max="8447" width="19.5703125" style="52" customWidth="1"/>
    <col min="8448" max="8448" width="59" style="52" customWidth="1"/>
    <col min="8449" max="8449" width="18.5703125" style="52" customWidth="1"/>
    <col min="8450" max="8450" width="20.7109375" style="52" customWidth="1"/>
    <col min="8451" max="8451" width="25.42578125" style="52" customWidth="1"/>
    <col min="8452" max="8702" width="11.42578125" style="52"/>
    <col min="8703" max="8703" width="19.5703125" style="52" customWidth="1"/>
    <col min="8704" max="8704" width="59" style="52" customWidth="1"/>
    <col min="8705" max="8705" width="18.5703125" style="52" customWidth="1"/>
    <col min="8706" max="8706" width="20.7109375" style="52" customWidth="1"/>
    <col min="8707" max="8707" width="25.42578125" style="52" customWidth="1"/>
    <col min="8708" max="8958" width="11.42578125" style="52"/>
    <col min="8959" max="8959" width="19.5703125" style="52" customWidth="1"/>
    <col min="8960" max="8960" width="59" style="52" customWidth="1"/>
    <col min="8961" max="8961" width="18.5703125" style="52" customWidth="1"/>
    <col min="8962" max="8962" width="20.7109375" style="52" customWidth="1"/>
    <col min="8963" max="8963" width="25.42578125" style="52" customWidth="1"/>
    <col min="8964" max="9214" width="11.42578125" style="52"/>
    <col min="9215" max="9215" width="19.5703125" style="52" customWidth="1"/>
    <col min="9216" max="9216" width="59" style="52" customWidth="1"/>
    <col min="9217" max="9217" width="18.5703125" style="52" customWidth="1"/>
    <col min="9218" max="9218" width="20.7109375" style="52" customWidth="1"/>
    <col min="9219" max="9219" width="25.42578125" style="52" customWidth="1"/>
    <col min="9220" max="9470" width="11.42578125" style="52"/>
    <col min="9471" max="9471" width="19.5703125" style="52" customWidth="1"/>
    <col min="9472" max="9472" width="59" style="52" customWidth="1"/>
    <col min="9473" max="9473" width="18.5703125" style="52" customWidth="1"/>
    <col min="9474" max="9474" width="20.7109375" style="52" customWidth="1"/>
    <col min="9475" max="9475" width="25.42578125" style="52" customWidth="1"/>
    <col min="9476" max="9726" width="11.42578125" style="52"/>
    <col min="9727" max="9727" width="19.5703125" style="52" customWidth="1"/>
    <col min="9728" max="9728" width="59" style="52" customWidth="1"/>
    <col min="9729" max="9729" width="18.5703125" style="52" customWidth="1"/>
    <col min="9730" max="9730" width="20.7109375" style="52" customWidth="1"/>
    <col min="9731" max="9731" width="25.42578125" style="52" customWidth="1"/>
    <col min="9732" max="9982" width="11.42578125" style="52"/>
    <col min="9983" max="9983" width="19.5703125" style="52" customWidth="1"/>
    <col min="9984" max="9984" width="59" style="52" customWidth="1"/>
    <col min="9985" max="9985" width="18.5703125" style="52" customWidth="1"/>
    <col min="9986" max="9986" width="20.7109375" style="52" customWidth="1"/>
    <col min="9987" max="9987" width="25.42578125" style="52" customWidth="1"/>
    <col min="9988" max="10238" width="11.42578125" style="52"/>
    <col min="10239" max="10239" width="19.5703125" style="52" customWidth="1"/>
    <col min="10240" max="10240" width="59" style="52" customWidth="1"/>
    <col min="10241" max="10241" width="18.5703125" style="52" customWidth="1"/>
    <col min="10242" max="10242" width="20.7109375" style="52" customWidth="1"/>
    <col min="10243" max="10243" width="25.42578125" style="52" customWidth="1"/>
    <col min="10244" max="10494" width="11.42578125" style="52"/>
    <col min="10495" max="10495" width="19.5703125" style="52" customWidth="1"/>
    <col min="10496" max="10496" width="59" style="52" customWidth="1"/>
    <col min="10497" max="10497" width="18.5703125" style="52" customWidth="1"/>
    <col min="10498" max="10498" width="20.7109375" style="52" customWidth="1"/>
    <col min="10499" max="10499" width="25.42578125" style="52" customWidth="1"/>
    <col min="10500" max="10750" width="11.42578125" style="52"/>
    <col min="10751" max="10751" width="19.5703125" style="52" customWidth="1"/>
    <col min="10752" max="10752" width="59" style="52" customWidth="1"/>
    <col min="10753" max="10753" width="18.5703125" style="52" customWidth="1"/>
    <col min="10754" max="10754" width="20.7109375" style="52" customWidth="1"/>
    <col min="10755" max="10755" width="25.42578125" style="52" customWidth="1"/>
    <col min="10756" max="11006" width="11.42578125" style="52"/>
    <col min="11007" max="11007" width="19.5703125" style="52" customWidth="1"/>
    <col min="11008" max="11008" width="59" style="52" customWidth="1"/>
    <col min="11009" max="11009" width="18.5703125" style="52" customWidth="1"/>
    <col min="11010" max="11010" width="20.7109375" style="52" customWidth="1"/>
    <col min="11011" max="11011" width="25.42578125" style="52" customWidth="1"/>
    <col min="11012" max="11262" width="11.42578125" style="52"/>
    <col min="11263" max="11263" width="19.5703125" style="52" customWidth="1"/>
    <col min="11264" max="11264" width="59" style="52" customWidth="1"/>
    <col min="11265" max="11265" width="18.5703125" style="52" customWidth="1"/>
    <col min="11266" max="11266" width="20.7109375" style="52" customWidth="1"/>
    <col min="11267" max="11267" width="25.42578125" style="52" customWidth="1"/>
    <col min="11268" max="11518" width="11.42578125" style="52"/>
    <col min="11519" max="11519" width="19.5703125" style="52" customWidth="1"/>
    <col min="11520" max="11520" width="59" style="52" customWidth="1"/>
    <col min="11521" max="11521" width="18.5703125" style="52" customWidth="1"/>
    <col min="11522" max="11522" width="20.7109375" style="52" customWidth="1"/>
    <col min="11523" max="11523" width="25.42578125" style="52" customWidth="1"/>
    <col min="11524" max="11774" width="11.42578125" style="52"/>
    <col min="11775" max="11775" width="19.5703125" style="52" customWidth="1"/>
    <col min="11776" max="11776" width="59" style="52" customWidth="1"/>
    <col min="11777" max="11777" width="18.5703125" style="52" customWidth="1"/>
    <col min="11778" max="11778" width="20.7109375" style="52" customWidth="1"/>
    <col min="11779" max="11779" width="25.42578125" style="52" customWidth="1"/>
    <col min="11780" max="12030" width="11.42578125" style="52"/>
    <col min="12031" max="12031" width="19.5703125" style="52" customWidth="1"/>
    <col min="12032" max="12032" width="59" style="52" customWidth="1"/>
    <col min="12033" max="12033" width="18.5703125" style="52" customWidth="1"/>
    <col min="12034" max="12034" width="20.7109375" style="52" customWidth="1"/>
    <col min="12035" max="12035" width="25.42578125" style="52" customWidth="1"/>
    <col min="12036" max="12286" width="11.42578125" style="52"/>
    <col min="12287" max="12287" width="19.5703125" style="52" customWidth="1"/>
    <col min="12288" max="12288" width="59" style="52" customWidth="1"/>
    <col min="12289" max="12289" width="18.5703125" style="52" customWidth="1"/>
    <col min="12290" max="12290" width="20.7109375" style="52" customWidth="1"/>
    <col min="12291" max="12291" width="25.42578125" style="52" customWidth="1"/>
    <col min="12292" max="12542" width="11.42578125" style="52"/>
    <col min="12543" max="12543" width="19.5703125" style="52" customWidth="1"/>
    <col min="12544" max="12544" width="59" style="52" customWidth="1"/>
    <col min="12545" max="12545" width="18.5703125" style="52" customWidth="1"/>
    <col min="12546" max="12546" width="20.7109375" style="52" customWidth="1"/>
    <col min="12547" max="12547" width="25.42578125" style="52" customWidth="1"/>
    <col min="12548" max="12798" width="11.42578125" style="52"/>
    <col min="12799" max="12799" width="19.5703125" style="52" customWidth="1"/>
    <col min="12800" max="12800" width="59" style="52" customWidth="1"/>
    <col min="12801" max="12801" width="18.5703125" style="52" customWidth="1"/>
    <col min="12802" max="12802" width="20.7109375" style="52" customWidth="1"/>
    <col min="12803" max="12803" width="25.42578125" style="52" customWidth="1"/>
    <col min="12804" max="13054" width="11.42578125" style="52"/>
    <col min="13055" max="13055" width="19.5703125" style="52" customWidth="1"/>
    <col min="13056" max="13056" width="59" style="52" customWidth="1"/>
    <col min="13057" max="13057" width="18.5703125" style="52" customWidth="1"/>
    <col min="13058" max="13058" width="20.7109375" style="52" customWidth="1"/>
    <col min="13059" max="13059" width="25.42578125" style="52" customWidth="1"/>
    <col min="13060" max="13310" width="11.42578125" style="52"/>
    <col min="13311" max="13311" width="19.5703125" style="52" customWidth="1"/>
    <col min="13312" max="13312" width="59" style="52" customWidth="1"/>
    <col min="13313" max="13313" width="18.5703125" style="52" customWidth="1"/>
    <col min="13314" max="13314" width="20.7109375" style="52" customWidth="1"/>
    <col min="13315" max="13315" width="25.42578125" style="52" customWidth="1"/>
    <col min="13316" max="13566" width="11.42578125" style="52"/>
    <col min="13567" max="13567" width="19.5703125" style="52" customWidth="1"/>
    <col min="13568" max="13568" width="59" style="52" customWidth="1"/>
    <col min="13569" max="13569" width="18.5703125" style="52" customWidth="1"/>
    <col min="13570" max="13570" width="20.7109375" style="52" customWidth="1"/>
    <col min="13571" max="13571" width="25.42578125" style="52" customWidth="1"/>
    <col min="13572" max="13822" width="11.42578125" style="52"/>
    <col min="13823" max="13823" width="19.5703125" style="52" customWidth="1"/>
    <col min="13824" max="13824" width="59" style="52" customWidth="1"/>
    <col min="13825" max="13825" width="18.5703125" style="52" customWidth="1"/>
    <col min="13826" max="13826" width="20.7109375" style="52" customWidth="1"/>
    <col min="13827" max="13827" width="25.42578125" style="52" customWidth="1"/>
    <col min="13828" max="14078" width="11.42578125" style="52"/>
    <col min="14079" max="14079" width="19.5703125" style="52" customWidth="1"/>
    <col min="14080" max="14080" width="59" style="52" customWidth="1"/>
    <col min="14081" max="14081" width="18.5703125" style="52" customWidth="1"/>
    <col min="14082" max="14082" width="20.7109375" style="52" customWidth="1"/>
    <col min="14083" max="14083" width="25.42578125" style="52" customWidth="1"/>
    <col min="14084" max="14334" width="11.42578125" style="52"/>
    <col min="14335" max="14335" width="19.5703125" style="52" customWidth="1"/>
    <col min="14336" max="14336" width="59" style="52" customWidth="1"/>
    <col min="14337" max="14337" width="18.5703125" style="52" customWidth="1"/>
    <col min="14338" max="14338" width="20.7109375" style="52" customWidth="1"/>
    <col min="14339" max="14339" width="25.42578125" style="52" customWidth="1"/>
    <col min="14340" max="14590" width="11.42578125" style="52"/>
    <col min="14591" max="14591" width="19.5703125" style="52" customWidth="1"/>
    <col min="14592" max="14592" width="59" style="52" customWidth="1"/>
    <col min="14593" max="14593" width="18.5703125" style="52" customWidth="1"/>
    <col min="14594" max="14594" width="20.7109375" style="52" customWidth="1"/>
    <col min="14595" max="14595" width="25.42578125" style="52" customWidth="1"/>
    <col min="14596" max="14846" width="11.42578125" style="52"/>
    <col min="14847" max="14847" width="19.5703125" style="52" customWidth="1"/>
    <col min="14848" max="14848" width="59" style="52" customWidth="1"/>
    <col min="14849" max="14849" width="18.5703125" style="52" customWidth="1"/>
    <col min="14850" max="14850" width="20.7109375" style="52" customWidth="1"/>
    <col min="14851" max="14851" width="25.42578125" style="52" customWidth="1"/>
    <col min="14852" max="15102" width="11.42578125" style="52"/>
    <col min="15103" max="15103" width="19.5703125" style="52" customWidth="1"/>
    <col min="15104" max="15104" width="59" style="52" customWidth="1"/>
    <col min="15105" max="15105" width="18.5703125" style="52" customWidth="1"/>
    <col min="15106" max="15106" width="20.7109375" style="52" customWidth="1"/>
    <col min="15107" max="15107" width="25.42578125" style="52" customWidth="1"/>
    <col min="15108" max="15358" width="11.42578125" style="52"/>
    <col min="15359" max="15359" width="19.5703125" style="52" customWidth="1"/>
    <col min="15360" max="15360" width="59" style="52" customWidth="1"/>
    <col min="15361" max="15361" width="18.5703125" style="52" customWidth="1"/>
    <col min="15362" max="15362" width="20.7109375" style="52" customWidth="1"/>
    <col min="15363" max="15363" width="25.42578125" style="52" customWidth="1"/>
    <col min="15364" max="15614" width="11.42578125" style="52"/>
    <col min="15615" max="15615" width="19.5703125" style="52" customWidth="1"/>
    <col min="15616" max="15616" width="59" style="52" customWidth="1"/>
    <col min="15617" max="15617" width="18.5703125" style="52" customWidth="1"/>
    <col min="15618" max="15618" width="20.7109375" style="52" customWidth="1"/>
    <col min="15619" max="15619" width="25.42578125" style="52" customWidth="1"/>
    <col min="15620" max="15870" width="11.42578125" style="52"/>
    <col min="15871" max="15871" width="19.5703125" style="52" customWidth="1"/>
    <col min="15872" max="15872" width="59" style="52" customWidth="1"/>
    <col min="15873" max="15873" width="18.5703125" style="52" customWidth="1"/>
    <col min="15874" max="15874" width="20.7109375" style="52" customWidth="1"/>
    <col min="15875" max="15875" width="25.42578125" style="52" customWidth="1"/>
    <col min="15876" max="16126" width="11.42578125" style="52"/>
    <col min="16127" max="16127" width="19.5703125" style="52" customWidth="1"/>
    <col min="16128" max="16128" width="59" style="52" customWidth="1"/>
    <col min="16129" max="16129" width="18.5703125" style="52" customWidth="1"/>
    <col min="16130" max="16130" width="20.7109375" style="52" customWidth="1"/>
    <col min="16131" max="16131" width="25.42578125" style="52" customWidth="1"/>
    <col min="16132" max="16384" width="11.42578125" style="52"/>
  </cols>
  <sheetData>
    <row r="1" spans="1:3" ht="15.75" x14ac:dyDescent="0.25">
      <c r="A1" s="55" t="s">
        <v>0</v>
      </c>
      <c r="B1" s="56"/>
      <c r="C1" s="56"/>
    </row>
    <row r="2" spans="1:3" ht="15.75" x14ac:dyDescent="0.25">
      <c r="A2" s="55" t="s">
        <v>47</v>
      </c>
      <c r="B2" s="56"/>
      <c r="C2" s="57">
        <v>42382</v>
      </c>
    </row>
    <row r="3" spans="1:3" ht="15.75" x14ac:dyDescent="0.25">
      <c r="A3" s="55" t="s">
        <v>46</v>
      </c>
      <c r="B3" s="56"/>
      <c r="C3" s="56"/>
    </row>
    <row r="4" spans="1:3" ht="15.75" x14ac:dyDescent="0.25">
      <c r="A4" s="58"/>
      <c r="B4" s="56" t="s">
        <v>55</v>
      </c>
      <c r="C4" s="59">
        <v>9627</v>
      </c>
    </row>
    <row r="5" spans="1:3" ht="16.5" thickBot="1" x14ac:dyDescent="0.3">
      <c r="A5" s="60"/>
      <c r="B5" s="61"/>
      <c r="C5" s="62"/>
    </row>
    <row r="6" spans="1:3" ht="18.75" customHeight="1" x14ac:dyDescent="0.25">
      <c r="A6" s="63" t="s">
        <v>44</v>
      </c>
      <c r="B6" s="64" t="s">
        <v>43</v>
      </c>
      <c r="C6" s="64" t="s">
        <v>42</v>
      </c>
    </row>
    <row r="7" spans="1:3" ht="15.75" hidden="1" customHeight="1" x14ac:dyDescent="0.25">
      <c r="A7" s="14">
        <v>132</v>
      </c>
      <c r="B7" s="17" t="s">
        <v>62</v>
      </c>
      <c r="C7" s="83"/>
    </row>
    <row r="8" spans="1:3" ht="18" hidden="1" customHeight="1" x14ac:dyDescent="0.2">
      <c r="A8" s="10">
        <v>135</v>
      </c>
      <c r="B8" s="11" t="s">
        <v>66</v>
      </c>
      <c r="C8" s="84"/>
    </row>
    <row r="9" spans="1:3" ht="18.75" hidden="1" customHeight="1" x14ac:dyDescent="0.2">
      <c r="A9" s="10">
        <v>135</v>
      </c>
      <c r="B9" s="11" t="s">
        <v>66</v>
      </c>
      <c r="C9" s="84"/>
    </row>
    <row r="10" spans="1:3" ht="18.75" hidden="1" customHeight="1" x14ac:dyDescent="0.2">
      <c r="A10" s="10">
        <v>135</v>
      </c>
      <c r="B10" s="11" t="s">
        <v>66</v>
      </c>
      <c r="C10" s="84"/>
    </row>
    <row r="11" spans="1:3" ht="18.75" hidden="1" customHeight="1" x14ac:dyDescent="0.2">
      <c r="A11" s="10">
        <v>135</v>
      </c>
      <c r="B11" s="11" t="s">
        <v>66</v>
      </c>
      <c r="C11" s="84"/>
    </row>
    <row r="12" spans="1:3" hidden="1" x14ac:dyDescent="0.2">
      <c r="A12" s="10">
        <v>135</v>
      </c>
      <c r="B12" s="11" t="s">
        <v>66</v>
      </c>
      <c r="C12" s="84"/>
    </row>
    <row r="13" spans="1:3" ht="18.75" hidden="1" customHeight="1" x14ac:dyDescent="0.2">
      <c r="A13" s="10">
        <v>135</v>
      </c>
      <c r="B13" s="11" t="s">
        <v>66</v>
      </c>
      <c r="C13" s="84"/>
    </row>
    <row r="14" spans="1:3" ht="18.75" hidden="1" customHeight="1" x14ac:dyDescent="0.2">
      <c r="A14" s="10">
        <v>135</v>
      </c>
      <c r="B14" s="11" t="s">
        <v>66</v>
      </c>
      <c r="C14" s="84"/>
    </row>
    <row r="15" spans="1:3" ht="18.75" hidden="1" customHeight="1" x14ac:dyDescent="0.2">
      <c r="A15" s="10">
        <v>135</v>
      </c>
      <c r="B15" s="11" t="s">
        <v>66</v>
      </c>
      <c r="C15" s="84"/>
    </row>
    <row r="16" spans="1:3" ht="18.75" hidden="1" customHeight="1" x14ac:dyDescent="0.2">
      <c r="A16" s="10">
        <v>135</v>
      </c>
      <c r="B16" s="11" t="s">
        <v>66</v>
      </c>
      <c r="C16" s="84"/>
    </row>
    <row r="17" spans="1:5" ht="18.75" hidden="1" customHeight="1" x14ac:dyDescent="0.2">
      <c r="A17" s="10">
        <v>135</v>
      </c>
      <c r="B17" s="11" t="s">
        <v>66</v>
      </c>
      <c r="C17" s="84"/>
    </row>
    <row r="18" spans="1:5" ht="18.75" hidden="1" customHeight="1" x14ac:dyDescent="0.2">
      <c r="A18" s="10">
        <v>152</v>
      </c>
      <c r="B18" s="15" t="s">
        <v>63</v>
      </c>
      <c r="C18" s="85"/>
    </row>
    <row r="19" spans="1:5" x14ac:dyDescent="0.2">
      <c r="A19" s="10">
        <v>152</v>
      </c>
      <c r="B19" s="16" t="s">
        <v>53</v>
      </c>
      <c r="C19" s="86">
        <v>1126.04</v>
      </c>
    </row>
    <row r="20" spans="1:5" ht="13.5" hidden="1" customHeight="1" x14ac:dyDescent="0.2">
      <c r="A20" s="10">
        <v>152</v>
      </c>
      <c r="B20" s="16" t="s">
        <v>53</v>
      </c>
      <c r="C20" s="87"/>
    </row>
    <row r="21" spans="1:5" ht="15" hidden="1" customHeight="1" x14ac:dyDescent="0.2">
      <c r="A21" s="10">
        <v>152</v>
      </c>
      <c r="B21" s="16" t="s">
        <v>53</v>
      </c>
      <c r="C21" s="87"/>
    </row>
    <row r="22" spans="1:5" x14ac:dyDescent="0.2">
      <c r="A22" s="10">
        <v>153</v>
      </c>
      <c r="B22" s="16" t="s">
        <v>51</v>
      </c>
      <c r="C22" s="87">
        <v>535.01</v>
      </c>
    </row>
    <row r="23" spans="1:5" ht="18.75" customHeight="1" x14ac:dyDescent="0.2">
      <c r="A23" s="10">
        <v>153</v>
      </c>
      <c r="B23" s="16" t="s">
        <v>51</v>
      </c>
      <c r="C23" s="87">
        <v>526.4</v>
      </c>
    </row>
    <row r="24" spans="1:5" x14ac:dyDescent="0.2">
      <c r="A24" s="51">
        <v>153</v>
      </c>
      <c r="B24" s="16" t="s">
        <v>51</v>
      </c>
      <c r="C24" s="87">
        <v>800.09</v>
      </c>
    </row>
    <row r="25" spans="1:5" hidden="1" x14ac:dyDescent="0.2">
      <c r="A25" s="51">
        <v>153</v>
      </c>
      <c r="B25" s="16" t="s">
        <v>51</v>
      </c>
      <c r="C25" s="87"/>
    </row>
    <row r="26" spans="1:5" ht="18.75" hidden="1" customHeight="1" x14ac:dyDescent="0.2">
      <c r="A26" s="51">
        <v>153</v>
      </c>
      <c r="B26" s="16" t="s">
        <v>51</v>
      </c>
      <c r="C26" s="87"/>
    </row>
    <row r="27" spans="1:5" ht="18.75" hidden="1" customHeight="1" x14ac:dyDescent="0.2">
      <c r="A27" s="51">
        <v>153</v>
      </c>
      <c r="B27" s="16" t="s">
        <v>51</v>
      </c>
      <c r="C27" s="87"/>
    </row>
    <row r="28" spans="1:5" ht="18.75" hidden="1" customHeight="1" x14ac:dyDescent="0.2">
      <c r="A28" s="51">
        <v>153</v>
      </c>
      <c r="B28" s="16" t="s">
        <v>51</v>
      </c>
      <c r="C28" s="87"/>
    </row>
    <row r="29" spans="1:5" ht="18.75" hidden="1" customHeight="1" x14ac:dyDescent="0.2">
      <c r="A29" s="75">
        <v>185</v>
      </c>
      <c r="B29" s="48" t="s">
        <v>64</v>
      </c>
      <c r="C29" s="88"/>
    </row>
    <row r="30" spans="1:5" ht="18.75" customHeight="1" x14ac:dyDescent="0.2">
      <c r="A30" s="14">
        <v>231</v>
      </c>
      <c r="B30" s="17" t="s">
        <v>54</v>
      </c>
      <c r="C30" s="85">
        <v>1430.03</v>
      </c>
      <c r="E30" s="65"/>
    </row>
    <row r="31" spans="1:5" ht="18.75" customHeight="1" x14ac:dyDescent="0.2">
      <c r="A31" s="12">
        <v>231</v>
      </c>
      <c r="B31" s="17" t="s">
        <v>54</v>
      </c>
      <c r="C31" s="85">
        <v>591.92999999999995</v>
      </c>
    </row>
    <row r="32" spans="1:5" ht="18.75" hidden="1" customHeight="1" x14ac:dyDescent="0.2">
      <c r="A32" s="12">
        <v>231</v>
      </c>
      <c r="B32" s="17" t="s">
        <v>65</v>
      </c>
      <c r="C32" s="85"/>
    </row>
    <row r="33" spans="1:4" hidden="1" x14ac:dyDescent="0.2">
      <c r="A33" s="76">
        <v>231</v>
      </c>
      <c r="B33" s="77" t="s">
        <v>54</v>
      </c>
      <c r="C33" s="85"/>
    </row>
    <row r="34" spans="1:4" hidden="1" x14ac:dyDescent="0.2">
      <c r="A34" s="76">
        <v>279</v>
      </c>
      <c r="B34" s="77" t="s">
        <v>61</v>
      </c>
      <c r="C34" s="85"/>
    </row>
    <row r="35" spans="1:4" hidden="1" x14ac:dyDescent="0.2">
      <c r="A35" s="13">
        <v>297</v>
      </c>
      <c r="B35" s="78" t="s">
        <v>60</v>
      </c>
      <c r="C35" s="86"/>
    </row>
    <row r="36" spans="1:4" x14ac:dyDescent="0.2">
      <c r="A36" s="76">
        <v>343</v>
      </c>
      <c r="B36" s="77" t="s">
        <v>52</v>
      </c>
      <c r="C36" s="85">
        <v>825.04</v>
      </c>
    </row>
    <row r="37" spans="1:4" x14ac:dyDescent="0.2">
      <c r="A37" s="76">
        <v>343</v>
      </c>
      <c r="B37" s="77" t="s">
        <v>52</v>
      </c>
      <c r="C37" s="85">
        <v>605.86</v>
      </c>
    </row>
    <row r="38" spans="1:4" x14ac:dyDescent="0.2">
      <c r="A38" s="76">
        <v>343</v>
      </c>
      <c r="B38" s="77" t="s">
        <v>52</v>
      </c>
      <c r="C38" s="50">
        <v>805.33</v>
      </c>
    </row>
    <row r="39" spans="1:4" ht="15.75" hidden="1" customHeight="1" x14ac:dyDescent="0.2">
      <c r="A39" s="76">
        <v>343</v>
      </c>
      <c r="B39" s="77" t="s">
        <v>52</v>
      </c>
      <c r="C39" s="50"/>
    </row>
    <row r="40" spans="1:4" hidden="1" x14ac:dyDescent="0.2">
      <c r="A40" s="76">
        <v>343</v>
      </c>
      <c r="B40" s="77" t="s">
        <v>52</v>
      </c>
      <c r="C40" s="50"/>
    </row>
    <row r="41" spans="1:4" hidden="1" x14ac:dyDescent="0.2">
      <c r="A41" s="76">
        <v>343</v>
      </c>
      <c r="B41" s="77" t="s">
        <v>52</v>
      </c>
      <c r="C41" s="54"/>
    </row>
    <row r="42" spans="1:4" hidden="1" x14ac:dyDescent="0.2">
      <c r="A42" s="76">
        <v>343</v>
      </c>
      <c r="B42" s="77" t="s">
        <v>52</v>
      </c>
      <c r="C42" s="54"/>
      <c r="D42" s="66"/>
    </row>
    <row r="43" spans="1:4" hidden="1" x14ac:dyDescent="0.2">
      <c r="A43" s="10">
        <v>225</v>
      </c>
      <c r="B43" s="17" t="s">
        <v>67</v>
      </c>
      <c r="C43" s="3"/>
    </row>
    <row r="44" spans="1:4" ht="15.75" hidden="1" x14ac:dyDescent="0.2">
      <c r="A44" s="10">
        <v>312</v>
      </c>
      <c r="B44" s="80" t="s">
        <v>68</v>
      </c>
      <c r="C44" s="53"/>
    </row>
    <row r="45" spans="1:4" ht="15.75" hidden="1" x14ac:dyDescent="0.2">
      <c r="A45" s="81">
        <v>186</v>
      </c>
      <c r="B45" s="82" t="s">
        <v>69</v>
      </c>
      <c r="C45" s="53"/>
    </row>
    <row r="46" spans="1:4" ht="16.5" thickBot="1" x14ac:dyDescent="0.3">
      <c r="A46" s="67"/>
      <c r="B46" s="68" t="s">
        <v>1</v>
      </c>
      <c r="C46" s="69">
        <f>SUM(C7:C45)</f>
        <v>7245.73</v>
      </c>
    </row>
    <row r="47" spans="1:4" ht="15.75" x14ac:dyDescent="0.25">
      <c r="A47" s="70"/>
      <c r="B47" s="60"/>
      <c r="C47" s="71"/>
    </row>
    <row r="49" spans="2:2" x14ac:dyDescent="0.2">
      <c r="B49" s="72" t="s">
        <v>56</v>
      </c>
    </row>
    <row r="50" spans="2:2" x14ac:dyDescent="0.2">
      <c r="B50" s="73"/>
    </row>
    <row r="53" spans="2:2" ht="15.75" thickBot="1" x14ac:dyDescent="0.25">
      <c r="B53" s="74"/>
    </row>
  </sheetData>
  <sortState ref="A7:C33">
    <sortCondition ref="A7:A33"/>
  </sortState>
  <pageMargins left="0.98425196850393704" right="0.23622047244094491" top="0.74803149606299213" bottom="0.74803149606299213" header="0.43307086614173229" footer="0.51181102362204722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B18" sqref="B18"/>
    </sheetView>
  </sheetViews>
  <sheetFormatPr baseColWidth="10" defaultRowHeight="12.75" x14ac:dyDescent="0.2"/>
  <cols>
    <col min="2" max="2" width="67.85546875" customWidth="1"/>
    <col min="5" max="5" width="21" customWidth="1"/>
  </cols>
  <sheetData>
    <row r="1" spans="1:5" x14ac:dyDescent="0.2">
      <c r="A1" s="40"/>
      <c r="B1" s="41"/>
      <c r="C1" s="42"/>
    </row>
    <row r="2" spans="1:5" x14ac:dyDescent="0.2">
      <c r="A2" s="43"/>
      <c r="B2" s="44"/>
      <c r="C2" s="45"/>
    </row>
    <row r="3" spans="1:5" ht="15" x14ac:dyDescent="0.2">
      <c r="A3" s="35" t="s">
        <v>0</v>
      </c>
      <c r="B3" s="5"/>
      <c r="C3" s="36"/>
      <c r="D3" s="7"/>
      <c r="E3" s="6"/>
    </row>
    <row r="4" spans="1:5" ht="15" x14ac:dyDescent="0.2">
      <c r="A4" s="35" t="s">
        <v>47</v>
      </c>
      <c r="B4" s="5"/>
      <c r="C4" s="37"/>
      <c r="D4" s="8"/>
      <c r="E4" s="6"/>
    </row>
    <row r="5" spans="1:5" ht="15" x14ac:dyDescent="0.2">
      <c r="A5" s="35" t="s">
        <v>46</v>
      </c>
      <c r="B5" s="5"/>
      <c r="C5" s="36"/>
      <c r="D5" s="7"/>
      <c r="E5" s="6"/>
    </row>
    <row r="6" spans="1:5" ht="18.75" thickBot="1" x14ac:dyDescent="0.3">
      <c r="A6" s="38"/>
      <c r="B6" s="46">
        <v>42250</v>
      </c>
      <c r="C6" s="39">
        <v>9627</v>
      </c>
      <c r="D6" s="5"/>
      <c r="E6" s="4"/>
    </row>
    <row r="7" spans="1:5" ht="15.75" thickBot="1" x14ac:dyDescent="0.25">
      <c r="A7" s="32">
        <v>152</v>
      </c>
      <c r="B7" s="33" t="s">
        <v>53</v>
      </c>
      <c r="C7" s="34">
        <v>1150.29</v>
      </c>
    </row>
    <row r="8" spans="1:5" ht="15" x14ac:dyDescent="0.2">
      <c r="A8" s="31">
        <v>153</v>
      </c>
      <c r="B8" s="47" t="s">
        <v>51</v>
      </c>
      <c r="C8" s="20">
        <v>339.25</v>
      </c>
    </row>
    <row r="9" spans="1:5" ht="15.75" thickBot="1" x14ac:dyDescent="0.25">
      <c r="A9" s="26">
        <v>297</v>
      </c>
      <c r="B9" s="27" t="s">
        <v>58</v>
      </c>
      <c r="C9" s="28">
        <v>287.60000000000002</v>
      </c>
    </row>
    <row r="10" spans="1:5" ht="15" x14ac:dyDescent="0.2">
      <c r="A10" s="29">
        <v>343</v>
      </c>
      <c r="B10" s="30" t="s">
        <v>57</v>
      </c>
      <c r="C10" s="19">
        <v>459.83</v>
      </c>
    </row>
    <row r="11" spans="1:5" x14ac:dyDescent="0.2">
      <c r="A11" s="21"/>
      <c r="B11" s="9"/>
      <c r="C11" s="22"/>
    </row>
    <row r="12" spans="1:5" x14ac:dyDescent="0.2">
      <c r="A12" s="21"/>
      <c r="B12" s="9"/>
      <c r="C12" s="22"/>
    </row>
    <row r="13" spans="1:5" x14ac:dyDescent="0.2">
      <c r="A13" s="21"/>
      <c r="B13" s="9"/>
      <c r="C13" s="22"/>
    </row>
    <row r="14" spans="1:5" x14ac:dyDescent="0.2">
      <c r="A14" s="21"/>
      <c r="B14" s="9"/>
      <c r="C14" s="22"/>
    </row>
    <row r="15" spans="1:5" x14ac:dyDescent="0.2">
      <c r="A15" s="21"/>
      <c r="B15" s="9"/>
      <c r="C15" s="22"/>
    </row>
    <row r="16" spans="1:5" x14ac:dyDescent="0.2">
      <c r="A16" s="21"/>
      <c r="B16" s="9"/>
      <c r="C16" s="22"/>
    </row>
    <row r="17" spans="1:3" ht="13.5" thickBot="1" x14ac:dyDescent="0.25">
      <c r="A17" s="23"/>
      <c r="B17" s="24"/>
      <c r="C17" s="25"/>
    </row>
    <row r="22" spans="1:3" x14ac:dyDescent="0.2">
      <c r="B22" s="18" t="s">
        <v>59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89"/>
  <sheetViews>
    <sheetView workbookViewId="0">
      <selection activeCell="E89" sqref="A1:E89"/>
    </sheetView>
  </sheetViews>
  <sheetFormatPr baseColWidth="10" defaultRowHeight="12.75" x14ac:dyDescent="0.2"/>
  <cols>
    <col min="1" max="1" width="22.7109375" customWidth="1"/>
    <col min="2" max="2" width="72.85546875" customWidth="1"/>
    <col min="3" max="5" width="22.7109375" customWidth="1"/>
  </cols>
  <sheetData>
    <row r="1" spans="1:5" ht="21.95" customHeight="1" x14ac:dyDescent="0.35">
      <c r="A1" s="1" t="s">
        <v>90</v>
      </c>
      <c r="B1" s="278"/>
      <c r="C1" s="278"/>
      <c r="D1" s="278"/>
      <c r="E1" s="279"/>
    </row>
    <row r="2" spans="1:5" ht="21.95" customHeight="1" x14ac:dyDescent="0.35">
      <c r="A2" s="94" t="s">
        <v>47</v>
      </c>
      <c r="B2" s="95"/>
      <c r="C2" s="166"/>
      <c r="D2" s="166"/>
      <c r="E2" s="167"/>
    </row>
    <row r="3" spans="1:5" ht="21.95" customHeight="1" x14ac:dyDescent="0.35">
      <c r="A3" s="94" t="s">
        <v>46</v>
      </c>
      <c r="B3" s="95"/>
      <c r="C3" s="95"/>
      <c r="D3" s="95"/>
      <c r="E3" s="167"/>
    </row>
    <row r="4" spans="1:5" ht="21.95" customHeight="1" x14ac:dyDescent="0.35">
      <c r="A4" s="96"/>
      <c r="B4" s="97"/>
      <c r="C4" s="98">
        <v>9627</v>
      </c>
      <c r="D4" s="95" t="s">
        <v>45</v>
      </c>
      <c r="E4" s="99">
        <v>42795</v>
      </c>
    </row>
    <row r="5" spans="1:5" ht="21.95" customHeight="1" x14ac:dyDescent="0.35">
      <c r="A5" s="100"/>
      <c r="B5" s="101"/>
      <c r="C5" s="168"/>
      <c r="D5" s="169"/>
      <c r="E5" s="102">
        <v>42419</v>
      </c>
    </row>
    <row r="6" spans="1:5" ht="21.95" customHeight="1" x14ac:dyDescent="0.35">
      <c r="A6" s="103" t="s">
        <v>44</v>
      </c>
      <c r="B6" s="104" t="s">
        <v>43</v>
      </c>
      <c r="C6" s="104" t="s">
        <v>42</v>
      </c>
      <c r="D6" s="105" t="s">
        <v>41</v>
      </c>
      <c r="E6" s="106"/>
    </row>
    <row r="7" spans="1:5" ht="21.95" customHeight="1" x14ac:dyDescent="0.35">
      <c r="A7" s="107" t="s">
        <v>40</v>
      </c>
      <c r="B7" s="108" t="s">
        <v>91</v>
      </c>
      <c r="C7" s="170">
        <v>101112.9</v>
      </c>
      <c r="D7" s="171">
        <f>SUM(C7+C8)</f>
        <v>112220.09999999999</v>
      </c>
      <c r="E7" s="172"/>
    </row>
    <row r="8" spans="1:5" ht="21.95" customHeight="1" x14ac:dyDescent="0.35">
      <c r="A8" s="93"/>
      <c r="B8" s="109" t="s">
        <v>92</v>
      </c>
      <c r="C8" s="173">
        <v>11107.2</v>
      </c>
      <c r="D8" s="174" t="s">
        <v>39</v>
      </c>
      <c r="E8" s="175"/>
    </row>
    <row r="9" spans="1:5" ht="21.95" customHeight="1" x14ac:dyDescent="0.35">
      <c r="A9" s="110"/>
      <c r="B9" s="111"/>
      <c r="C9" s="170"/>
      <c r="D9" s="174"/>
      <c r="E9" s="176"/>
    </row>
    <row r="10" spans="1:5" ht="21.95" customHeight="1" x14ac:dyDescent="0.35">
      <c r="A10" s="93"/>
      <c r="B10" s="109"/>
      <c r="C10" s="170"/>
      <c r="D10" s="174"/>
      <c r="E10" s="175"/>
    </row>
    <row r="11" spans="1:5" ht="21.95" customHeight="1" x14ac:dyDescent="0.35">
      <c r="A11" s="112" t="s">
        <v>38</v>
      </c>
      <c r="B11" s="113" t="s">
        <v>37</v>
      </c>
      <c r="C11" s="170"/>
      <c r="D11" s="177">
        <f>SUM(C12:C14)</f>
        <v>28834.910000000003</v>
      </c>
      <c r="E11" s="178"/>
    </row>
    <row r="12" spans="1:5" ht="21.95" customHeight="1" x14ac:dyDescent="0.35">
      <c r="A12" s="110"/>
      <c r="B12" s="111" t="s">
        <v>70</v>
      </c>
      <c r="C12" s="179">
        <f>1706.5+5034.81+3377.2</f>
        <v>10118.51</v>
      </c>
      <c r="D12" s="180"/>
      <c r="E12" s="178"/>
    </row>
    <row r="13" spans="1:5" ht="21.95" customHeight="1" x14ac:dyDescent="0.35">
      <c r="A13" s="110"/>
      <c r="B13" s="111" t="s">
        <v>71</v>
      </c>
      <c r="C13" s="179">
        <f>6583.67+12132.73</f>
        <v>18716.400000000001</v>
      </c>
      <c r="D13" s="181"/>
      <c r="E13" s="178"/>
    </row>
    <row r="14" spans="1:5" ht="21.95" customHeight="1" x14ac:dyDescent="0.35">
      <c r="A14" s="110"/>
      <c r="B14" s="111" t="s">
        <v>79</v>
      </c>
      <c r="C14" s="182"/>
      <c r="D14" s="177"/>
      <c r="E14" s="178"/>
    </row>
    <row r="15" spans="1:5" ht="21.95" customHeight="1" x14ac:dyDescent="0.35">
      <c r="A15" s="103" t="s">
        <v>80</v>
      </c>
      <c r="B15" s="114" t="s">
        <v>81</v>
      </c>
      <c r="C15" s="183"/>
      <c r="D15" s="177">
        <f>SUM(C17:C18)</f>
        <v>0</v>
      </c>
      <c r="E15" s="184"/>
    </row>
    <row r="16" spans="1:5" ht="21.95" customHeight="1" x14ac:dyDescent="0.35">
      <c r="A16" s="93"/>
      <c r="B16" s="115" t="s">
        <v>82</v>
      </c>
      <c r="C16" s="185"/>
      <c r="D16" s="177"/>
      <c r="E16" s="178"/>
    </row>
    <row r="17" spans="1:5" ht="21.95" customHeight="1" x14ac:dyDescent="0.35">
      <c r="A17" s="93"/>
      <c r="B17" s="116"/>
      <c r="C17" s="185"/>
      <c r="D17" s="177"/>
      <c r="E17" s="178"/>
    </row>
    <row r="18" spans="1:5" ht="21.95" customHeight="1" x14ac:dyDescent="0.35">
      <c r="A18" s="93"/>
      <c r="B18" s="116"/>
      <c r="C18" s="185"/>
      <c r="D18" s="177"/>
      <c r="E18" s="178"/>
    </row>
    <row r="19" spans="1:5" ht="21.95" customHeight="1" x14ac:dyDescent="0.35">
      <c r="A19" s="112" t="s">
        <v>36</v>
      </c>
      <c r="B19" s="113" t="s">
        <v>35</v>
      </c>
      <c r="C19" s="186"/>
      <c r="D19" s="177">
        <f>+C19</f>
        <v>0</v>
      </c>
      <c r="E19" s="184"/>
    </row>
    <row r="20" spans="1:5" ht="21.95" customHeight="1" x14ac:dyDescent="0.35">
      <c r="A20" s="93"/>
      <c r="B20" s="111"/>
      <c r="C20" s="183"/>
      <c r="D20" s="177"/>
      <c r="E20" s="184"/>
    </row>
    <row r="21" spans="1:5" ht="21.95" customHeight="1" x14ac:dyDescent="0.35">
      <c r="A21" s="118"/>
      <c r="B21" s="187"/>
      <c r="C21" s="188"/>
      <c r="D21" s="177"/>
      <c r="E21" s="184"/>
    </row>
    <row r="22" spans="1:5" ht="21.95" customHeight="1" x14ac:dyDescent="0.35">
      <c r="A22" s="112">
        <v>1105</v>
      </c>
      <c r="B22" s="113" t="s">
        <v>34</v>
      </c>
      <c r="C22" s="188"/>
      <c r="D22" s="177">
        <f>SUM(C23:C29)</f>
        <v>34420.80000000001</v>
      </c>
      <c r="E22" s="184"/>
    </row>
    <row r="23" spans="1:5" ht="21.95" customHeight="1" x14ac:dyDescent="0.35">
      <c r="A23" s="119">
        <v>135</v>
      </c>
      <c r="B23" s="189" t="s">
        <v>66</v>
      </c>
      <c r="C23" s="190">
        <f>799.89+699.88+799.89+349.86+599.87+399.86+449.87+299.86+600+600+299.86+499.87+299.86+599.97+403.25+249.85+299.86+499.87+399.86+200+499.87+199.85+199.85+299.86+599.95+399.86+800+699.94+799.94+799.94+999.92+999.92+499.87+799.94+899.93+852.08+775.8+599.95</f>
        <v>21077.700000000004</v>
      </c>
      <c r="D23" s="191"/>
      <c r="E23" s="178"/>
    </row>
    <row r="24" spans="1:5" ht="21.95" customHeight="1" x14ac:dyDescent="0.35">
      <c r="A24" s="120">
        <v>153</v>
      </c>
      <c r="B24" s="121" t="s">
        <v>88</v>
      </c>
      <c r="C24" s="190">
        <f>1267.72+967.45+1085.28+703.01+900.05+650.09+1044.69+645.2</f>
        <v>7263.4900000000007</v>
      </c>
      <c r="D24" s="191"/>
      <c r="E24" s="178"/>
    </row>
    <row r="25" spans="1:5" ht="21.95" customHeight="1" x14ac:dyDescent="0.35">
      <c r="A25" s="122">
        <v>108</v>
      </c>
      <c r="B25" s="192" t="s">
        <v>85</v>
      </c>
      <c r="C25" s="182">
        <f>699.4+500+800.01+730.61+1000.11</f>
        <v>3730.13</v>
      </c>
      <c r="D25" s="191"/>
      <c r="E25" s="178"/>
    </row>
    <row r="26" spans="1:5" ht="21.95" customHeight="1" x14ac:dyDescent="0.35">
      <c r="A26" s="123">
        <v>397</v>
      </c>
      <c r="B26" s="124" t="s">
        <v>89</v>
      </c>
      <c r="C26" s="182">
        <v>550.14</v>
      </c>
      <c r="D26" s="191"/>
      <c r="E26" s="178"/>
    </row>
    <row r="27" spans="1:5" ht="21.95" customHeight="1" x14ac:dyDescent="0.35">
      <c r="A27" s="118">
        <v>88</v>
      </c>
      <c r="B27" s="187" t="s">
        <v>94</v>
      </c>
      <c r="C27" s="182">
        <v>483.9</v>
      </c>
      <c r="D27" s="191"/>
      <c r="E27" s="178"/>
    </row>
    <row r="28" spans="1:5" ht="21.95" customHeight="1" x14ac:dyDescent="0.35">
      <c r="A28" s="123">
        <v>298</v>
      </c>
      <c r="B28" s="124" t="s">
        <v>95</v>
      </c>
      <c r="C28" s="187">
        <v>315.44</v>
      </c>
      <c r="D28" s="191"/>
      <c r="E28" s="178"/>
    </row>
    <row r="29" spans="1:5" ht="21.95" customHeight="1" x14ac:dyDescent="0.35">
      <c r="A29" s="125">
        <v>257</v>
      </c>
      <c r="B29" s="189" t="s">
        <v>100</v>
      </c>
      <c r="C29" s="187">
        <v>1000</v>
      </c>
      <c r="D29" s="191"/>
      <c r="E29" s="178"/>
    </row>
    <row r="30" spans="1:5" ht="21.95" customHeight="1" x14ac:dyDescent="0.35">
      <c r="A30" s="126" t="s">
        <v>72</v>
      </c>
      <c r="B30" s="127" t="s">
        <v>73</v>
      </c>
      <c r="C30" s="193"/>
      <c r="D30" s="191">
        <f>SUM(C31:C32)</f>
        <v>0</v>
      </c>
      <c r="E30" s="178"/>
    </row>
    <row r="31" spans="1:5" ht="21.95" customHeight="1" x14ac:dyDescent="0.35">
      <c r="A31" s="123"/>
      <c r="B31" s="124"/>
      <c r="C31" s="193"/>
      <c r="D31" s="191"/>
      <c r="E31" s="178"/>
    </row>
    <row r="32" spans="1:5" ht="21.95" customHeight="1" x14ac:dyDescent="0.35">
      <c r="A32" s="123"/>
      <c r="B32" s="187"/>
      <c r="C32" s="183"/>
      <c r="D32" s="191"/>
      <c r="E32" s="178"/>
    </row>
    <row r="33" spans="1:5" ht="21.95" customHeight="1" x14ac:dyDescent="0.35">
      <c r="A33" s="112" t="s">
        <v>33</v>
      </c>
      <c r="B33" s="113" t="s">
        <v>49</v>
      </c>
      <c r="C33" s="183"/>
      <c r="D33" s="191">
        <f>SUM(C34:C35)</f>
        <v>0</v>
      </c>
      <c r="E33" s="178"/>
    </row>
    <row r="34" spans="1:5" ht="21.95" customHeight="1" x14ac:dyDescent="0.35">
      <c r="A34" s="128"/>
      <c r="B34" s="189"/>
      <c r="C34" s="194"/>
      <c r="D34" s="191"/>
      <c r="E34" s="178"/>
    </row>
    <row r="35" spans="1:5" ht="21.95" customHeight="1" x14ac:dyDescent="0.35">
      <c r="A35" s="129"/>
      <c r="B35" s="130"/>
      <c r="C35" s="194"/>
      <c r="D35" s="195"/>
      <c r="E35" s="178"/>
    </row>
    <row r="36" spans="1:5" ht="21.95" customHeight="1" x14ac:dyDescent="0.35">
      <c r="A36" s="131"/>
      <c r="B36" s="196"/>
      <c r="C36" s="183"/>
      <c r="D36" s="187"/>
      <c r="E36" s="175"/>
    </row>
    <row r="37" spans="1:5" ht="21.95" customHeight="1" x14ac:dyDescent="0.35">
      <c r="A37" s="112" t="s">
        <v>32</v>
      </c>
      <c r="B37" s="113" t="s">
        <v>31</v>
      </c>
      <c r="C37" s="187"/>
      <c r="D37" s="197">
        <f>SUM(C38:C42)</f>
        <v>2158.5499999999997</v>
      </c>
      <c r="E37" s="175"/>
    </row>
    <row r="38" spans="1:5" ht="21.95" customHeight="1" x14ac:dyDescent="0.35">
      <c r="A38" s="123">
        <v>343</v>
      </c>
      <c r="B38" s="164" t="s">
        <v>87</v>
      </c>
      <c r="C38" s="182">
        <f>540.08+660.09+600.18</f>
        <v>1800.35</v>
      </c>
      <c r="D38" s="191"/>
      <c r="E38" s="178"/>
    </row>
    <row r="39" spans="1:5" ht="21.95" customHeight="1" x14ac:dyDescent="0.35">
      <c r="A39" s="132">
        <v>297</v>
      </c>
      <c r="B39" s="189" t="s">
        <v>97</v>
      </c>
      <c r="C39" s="193">
        <v>358.2</v>
      </c>
      <c r="D39" s="191"/>
      <c r="E39" s="178"/>
    </row>
    <row r="40" spans="1:5" ht="21.95" customHeight="1" x14ac:dyDescent="0.35">
      <c r="A40" s="133"/>
      <c r="B40" s="189"/>
      <c r="C40" s="182"/>
      <c r="D40" s="191"/>
      <c r="E40" s="178"/>
    </row>
    <row r="41" spans="1:5" ht="21.95" customHeight="1" x14ac:dyDescent="0.35">
      <c r="A41" s="198"/>
      <c r="B41" s="189"/>
      <c r="C41" s="187"/>
      <c r="D41" s="191"/>
      <c r="E41" s="178"/>
    </row>
    <row r="42" spans="1:5" ht="21.95" customHeight="1" x14ac:dyDescent="0.35">
      <c r="A42" s="132"/>
      <c r="B42" s="199"/>
      <c r="C42" s="193"/>
      <c r="D42" s="191"/>
      <c r="E42" s="178"/>
    </row>
    <row r="43" spans="1:5" ht="21.95" customHeight="1" x14ac:dyDescent="0.35">
      <c r="A43" s="112" t="s">
        <v>30</v>
      </c>
      <c r="B43" s="113" t="s">
        <v>29</v>
      </c>
      <c r="C43" s="200"/>
      <c r="D43" s="191">
        <f>SUM(C44:C46)</f>
        <v>1000</v>
      </c>
      <c r="E43" s="178"/>
    </row>
    <row r="44" spans="1:5" ht="21.95" customHeight="1" x14ac:dyDescent="0.35">
      <c r="A44" s="165">
        <v>703</v>
      </c>
      <c r="B44" s="189" t="s">
        <v>98</v>
      </c>
      <c r="C44" s="193">
        <v>1000</v>
      </c>
      <c r="D44" s="174"/>
      <c r="E44" s="178"/>
    </row>
    <row r="45" spans="1:5" ht="21.95" customHeight="1" x14ac:dyDescent="0.35">
      <c r="A45" s="136"/>
      <c r="B45" s="135"/>
      <c r="C45" s="201"/>
      <c r="D45" s="202"/>
      <c r="E45" s="178"/>
    </row>
    <row r="46" spans="1:5" ht="21.95" customHeight="1" x14ac:dyDescent="0.35">
      <c r="A46" s="137"/>
      <c r="B46" s="138"/>
      <c r="C46" s="203"/>
      <c r="D46" s="174"/>
      <c r="E46" s="204"/>
    </row>
    <row r="47" spans="1:5" ht="21.95" customHeight="1" x14ac:dyDescent="0.35">
      <c r="A47" s="139" t="s">
        <v>28</v>
      </c>
      <c r="B47" s="140" t="s">
        <v>27</v>
      </c>
      <c r="C47" s="201"/>
      <c r="D47" s="174">
        <f>SUM(C48:C49)</f>
        <v>0</v>
      </c>
      <c r="E47" s="178"/>
    </row>
    <row r="48" spans="1:5" ht="21.95" customHeight="1" x14ac:dyDescent="0.35">
      <c r="A48" s="132"/>
      <c r="B48" s="199"/>
      <c r="C48" s="205"/>
      <c r="D48" s="206"/>
      <c r="E48" s="207"/>
    </row>
    <row r="49" spans="1:5" ht="21.95" customHeight="1" x14ac:dyDescent="0.35">
      <c r="A49" s="141"/>
      <c r="B49" s="208"/>
      <c r="C49" s="205"/>
      <c r="D49" s="209"/>
      <c r="E49" s="207"/>
    </row>
    <row r="50" spans="1:5" ht="21.95" customHeight="1" x14ac:dyDescent="0.35">
      <c r="A50" s="142"/>
      <c r="B50" s="210"/>
      <c r="C50" s="211"/>
      <c r="D50" s="209"/>
      <c r="E50" s="207"/>
    </row>
    <row r="51" spans="1:5" ht="21.95" customHeight="1" x14ac:dyDescent="0.35">
      <c r="A51" s="123"/>
      <c r="B51" s="187"/>
      <c r="C51" s="211"/>
      <c r="D51" s="209"/>
      <c r="E51" s="207"/>
    </row>
    <row r="52" spans="1:5" ht="21.95" customHeight="1" x14ac:dyDescent="0.35">
      <c r="A52" s="139" t="s">
        <v>26</v>
      </c>
      <c r="B52" s="143" t="s">
        <v>25</v>
      </c>
      <c r="C52" s="212"/>
      <c r="D52" s="213">
        <f>SUM(C53:C55)</f>
        <v>3939.63</v>
      </c>
      <c r="E52" s="207"/>
    </row>
    <row r="53" spans="1:5" ht="21.95" customHeight="1" x14ac:dyDescent="0.35">
      <c r="A53" s="123">
        <v>158</v>
      </c>
      <c r="B53" s="208" t="s">
        <v>93</v>
      </c>
      <c r="C53" s="212">
        <f>322.6+1893.03</f>
        <v>2215.63</v>
      </c>
      <c r="D53" s="214"/>
      <c r="E53" s="178"/>
    </row>
    <row r="54" spans="1:5" ht="21.95" customHeight="1" x14ac:dyDescent="0.35">
      <c r="A54" s="123">
        <v>36</v>
      </c>
      <c r="B54" s="189" t="s">
        <v>96</v>
      </c>
      <c r="C54" s="212">
        <v>1724</v>
      </c>
      <c r="D54" s="215"/>
      <c r="E54" s="175"/>
    </row>
    <row r="55" spans="1:5" ht="21.95" customHeight="1" x14ac:dyDescent="0.35">
      <c r="A55" s="132"/>
      <c r="B55" s="144"/>
      <c r="C55" s="183"/>
      <c r="D55" s="215"/>
      <c r="E55" s="175"/>
    </row>
    <row r="56" spans="1:5" ht="21.95" customHeight="1" x14ac:dyDescent="0.35">
      <c r="A56" s="122"/>
      <c r="B56" s="208"/>
      <c r="C56" s="185"/>
      <c r="D56" s="214"/>
      <c r="E56" s="178"/>
    </row>
    <row r="57" spans="1:5" ht="21.95" customHeight="1" x14ac:dyDescent="0.35">
      <c r="A57" s="107">
        <v>2105</v>
      </c>
      <c r="B57" s="145" t="s">
        <v>48</v>
      </c>
      <c r="C57" s="146"/>
      <c r="D57" s="214">
        <f>SUM(C58:C58)</f>
        <v>0</v>
      </c>
      <c r="E57" s="178"/>
    </row>
    <row r="58" spans="1:5" ht="21.95" customHeight="1" x14ac:dyDescent="0.35">
      <c r="A58" s="147"/>
      <c r="B58" s="216"/>
      <c r="C58" s="217"/>
      <c r="D58" s="214"/>
      <c r="E58" s="178"/>
    </row>
    <row r="59" spans="1:5" ht="21.95" customHeight="1" x14ac:dyDescent="0.35">
      <c r="A59" s="112" t="s">
        <v>24</v>
      </c>
      <c r="B59" s="113" t="s">
        <v>23</v>
      </c>
      <c r="C59" s="193"/>
      <c r="D59" s="214">
        <f>SUM(C60:C61)</f>
        <v>4700</v>
      </c>
      <c r="E59" s="178"/>
    </row>
    <row r="60" spans="1:5" ht="21.95" customHeight="1" x14ac:dyDescent="0.35">
      <c r="A60" s="128">
        <v>736</v>
      </c>
      <c r="B60" s="189" t="s">
        <v>99</v>
      </c>
      <c r="C60" s="190">
        <f>4000+700</f>
        <v>4700</v>
      </c>
      <c r="D60" s="214"/>
      <c r="E60" s="178"/>
    </row>
    <row r="61" spans="1:5" ht="21.95" customHeight="1" x14ac:dyDescent="0.35">
      <c r="A61" s="134"/>
      <c r="B61" s="218"/>
      <c r="C61" s="190"/>
      <c r="D61" s="214"/>
      <c r="E61" s="178"/>
    </row>
    <row r="62" spans="1:5" ht="21.95" customHeight="1" x14ac:dyDescent="0.35">
      <c r="A62" s="107">
        <v>1103</v>
      </c>
      <c r="B62" s="145" t="s">
        <v>22</v>
      </c>
      <c r="C62" s="219"/>
      <c r="D62" s="185">
        <f>SUM(C63)</f>
        <v>0</v>
      </c>
      <c r="E62" s="220"/>
    </row>
    <row r="63" spans="1:5" ht="21.95" customHeight="1" x14ac:dyDescent="0.35">
      <c r="A63" s="148"/>
      <c r="B63" s="135"/>
      <c r="C63" s="219"/>
      <c r="D63" s="185"/>
      <c r="E63" s="220"/>
    </row>
    <row r="64" spans="1:5" ht="21.95" customHeight="1" x14ac:dyDescent="0.35">
      <c r="A64" s="131"/>
      <c r="B64" s="221"/>
      <c r="C64" s="219"/>
      <c r="D64" s="177"/>
      <c r="E64" s="220"/>
    </row>
    <row r="65" spans="1:5" ht="21.95" customHeight="1" x14ac:dyDescent="0.35">
      <c r="A65" s="112"/>
      <c r="B65" s="149"/>
      <c r="C65" s="222"/>
      <c r="D65" s="177">
        <f>SUM(C66:C73)</f>
        <v>4600.1100000000006</v>
      </c>
      <c r="E65" s="150"/>
    </row>
    <row r="66" spans="1:5" ht="21.95" customHeight="1" x14ac:dyDescent="0.35">
      <c r="A66" s="93" t="s">
        <v>21</v>
      </c>
      <c r="B66" s="151" t="s">
        <v>78</v>
      </c>
      <c r="C66" s="183"/>
      <c r="D66" s="223"/>
      <c r="E66" s="224"/>
    </row>
    <row r="67" spans="1:5" ht="21.95" customHeight="1" x14ac:dyDescent="0.35">
      <c r="A67" s="93" t="s">
        <v>20</v>
      </c>
      <c r="B67" s="151" t="s">
        <v>74</v>
      </c>
      <c r="C67" s="183"/>
      <c r="D67" s="223"/>
      <c r="E67" s="224"/>
    </row>
    <row r="68" spans="1:5" ht="21.95" customHeight="1" x14ac:dyDescent="0.35">
      <c r="A68" s="93" t="s">
        <v>19</v>
      </c>
      <c r="B68" s="151" t="s">
        <v>75</v>
      </c>
      <c r="C68" s="183"/>
      <c r="D68" s="223"/>
      <c r="E68" s="224"/>
    </row>
    <row r="69" spans="1:5" ht="21.95" customHeight="1" x14ac:dyDescent="0.35">
      <c r="A69" s="152"/>
      <c r="B69" s="153"/>
      <c r="C69" s="183"/>
      <c r="D69" s="223"/>
      <c r="E69" s="224"/>
    </row>
    <row r="70" spans="1:5" ht="21.95" customHeight="1" x14ac:dyDescent="0.35">
      <c r="A70" s="93" t="s">
        <v>18</v>
      </c>
      <c r="B70" s="151" t="s">
        <v>76</v>
      </c>
      <c r="C70" s="183">
        <f>1290.4+700+651.69</f>
        <v>2642.09</v>
      </c>
      <c r="D70" s="223"/>
      <c r="E70" s="224"/>
    </row>
    <row r="71" spans="1:5" ht="21.95" customHeight="1" x14ac:dyDescent="0.35">
      <c r="A71" s="154" t="s">
        <v>50</v>
      </c>
      <c r="B71" s="116" t="s">
        <v>77</v>
      </c>
      <c r="C71" s="225"/>
      <c r="D71" s="226"/>
      <c r="E71" s="178"/>
    </row>
    <row r="72" spans="1:5" ht="21.95" customHeight="1" x14ac:dyDescent="0.35">
      <c r="A72" s="93" t="s">
        <v>17</v>
      </c>
      <c r="B72" s="155" t="s">
        <v>16</v>
      </c>
      <c r="C72" s="183">
        <f>403.25+649.55+211.63+693.59</f>
        <v>1958.02</v>
      </c>
      <c r="D72" s="226"/>
      <c r="E72" s="178"/>
    </row>
    <row r="73" spans="1:5" ht="21.95" customHeight="1" x14ac:dyDescent="0.35">
      <c r="A73" s="93"/>
      <c r="B73" s="151"/>
      <c r="C73" s="181"/>
      <c r="D73" s="226"/>
      <c r="E73" s="178"/>
    </row>
    <row r="74" spans="1:5" ht="21.95" customHeight="1" x14ac:dyDescent="0.35">
      <c r="A74" s="112" t="s">
        <v>0</v>
      </c>
      <c r="B74" s="113" t="s">
        <v>15</v>
      </c>
      <c r="C74" s="185"/>
      <c r="D74" s="226"/>
      <c r="E74" s="178"/>
    </row>
    <row r="75" spans="1:5" ht="21.95" customHeight="1" x14ac:dyDescent="0.35">
      <c r="A75" s="93" t="s">
        <v>14</v>
      </c>
      <c r="B75" s="151" t="s">
        <v>13</v>
      </c>
      <c r="C75" s="146">
        <v>119085.34</v>
      </c>
      <c r="D75" s="226"/>
      <c r="E75" s="220">
        <f>SUM(C75:C78)</f>
        <v>161591.06999999998</v>
      </c>
    </row>
    <row r="76" spans="1:5" ht="21.95" customHeight="1" x14ac:dyDescent="0.35">
      <c r="A76" s="93" t="s">
        <v>12</v>
      </c>
      <c r="B76" s="116" t="s">
        <v>11</v>
      </c>
      <c r="C76" s="146">
        <v>20063.25</v>
      </c>
      <c r="D76" s="226"/>
      <c r="E76" s="227"/>
    </row>
    <row r="77" spans="1:5" ht="21.95" customHeight="1" x14ac:dyDescent="0.35">
      <c r="A77" s="156" t="s">
        <v>10</v>
      </c>
      <c r="B77" s="155" t="s">
        <v>9</v>
      </c>
      <c r="C77" s="146">
        <v>517.24</v>
      </c>
      <c r="D77" s="226"/>
      <c r="E77" s="178"/>
    </row>
    <row r="78" spans="1:5" ht="21.95" customHeight="1" x14ac:dyDescent="0.35">
      <c r="A78" s="93" t="s">
        <v>8</v>
      </c>
      <c r="B78" s="151" t="s">
        <v>7</v>
      </c>
      <c r="C78" s="146">
        <v>21925.24</v>
      </c>
      <c r="D78" s="174"/>
      <c r="E78" s="178"/>
    </row>
    <row r="79" spans="1:5" ht="21.95" customHeight="1" x14ac:dyDescent="0.35">
      <c r="A79" s="156"/>
      <c r="B79" s="116"/>
      <c r="C79" s="146"/>
      <c r="D79" s="174"/>
      <c r="E79" s="178"/>
    </row>
    <row r="80" spans="1:5" ht="21.95" customHeight="1" x14ac:dyDescent="0.35">
      <c r="A80" s="126" t="s">
        <v>6</v>
      </c>
      <c r="B80" s="113" t="s">
        <v>5</v>
      </c>
      <c r="C80" s="146">
        <v>4425.42</v>
      </c>
      <c r="D80" s="174"/>
      <c r="E80" s="228">
        <f>SUM(C80)</f>
        <v>4425.42</v>
      </c>
    </row>
    <row r="81" spans="1:5" ht="21.95" customHeight="1" x14ac:dyDescent="0.35">
      <c r="A81" s="112" t="s">
        <v>4</v>
      </c>
      <c r="B81" s="113" t="s">
        <v>3</v>
      </c>
      <c r="C81" s="157">
        <v>25854.57</v>
      </c>
      <c r="D81" s="174"/>
      <c r="E81" s="228">
        <f>SUM(C81)</f>
        <v>25854.57</v>
      </c>
    </row>
    <row r="82" spans="1:5" ht="21.95" customHeight="1" x14ac:dyDescent="0.35">
      <c r="A82" s="156"/>
      <c r="B82" s="115"/>
      <c r="C82" s="157"/>
      <c r="D82" s="226"/>
      <c r="E82" s="220"/>
    </row>
    <row r="83" spans="1:5" ht="21.95" customHeight="1" x14ac:dyDescent="0.35">
      <c r="A83" s="112">
        <v>6001</v>
      </c>
      <c r="B83" s="113" t="s">
        <v>2</v>
      </c>
      <c r="C83" s="146"/>
      <c r="D83" s="177">
        <f>SUM(C84:C85)</f>
        <v>0</v>
      </c>
      <c r="E83" s="220"/>
    </row>
    <row r="84" spans="1:5" ht="21.95" customHeight="1" x14ac:dyDescent="0.35">
      <c r="A84" s="158"/>
      <c r="B84" s="229"/>
      <c r="C84" s="159"/>
      <c r="D84" s="177"/>
      <c r="E84" s="178"/>
    </row>
    <row r="85" spans="1:5" ht="21.95" customHeight="1" x14ac:dyDescent="0.35">
      <c r="A85" s="117"/>
      <c r="B85" s="189"/>
      <c r="C85" s="160"/>
      <c r="D85" s="161"/>
      <c r="E85" s="162"/>
    </row>
    <row r="86" spans="1:5" ht="21.95" customHeight="1" x14ac:dyDescent="0.35">
      <c r="A86" s="112">
        <v>4001</v>
      </c>
      <c r="B86" s="143" t="s">
        <v>84</v>
      </c>
      <c r="C86" s="181"/>
      <c r="D86" s="177"/>
      <c r="E86" s="230">
        <v>3.04</v>
      </c>
    </row>
    <row r="87" spans="1:5" ht="21.95" customHeight="1" x14ac:dyDescent="0.35">
      <c r="A87" s="112">
        <v>6002</v>
      </c>
      <c r="B87" s="143" t="s">
        <v>83</v>
      </c>
      <c r="C87" s="181"/>
      <c r="D87" s="174"/>
      <c r="E87" s="231"/>
    </row>
    <row r="88" spans="1:5" ht="21.95" customHeight="1" thickBot="1" x14ac:dyDescent="0.4">
      <c r="A88" s="232"/>
      <c r="B88" s="163" t="s">
        <v>1</v>
      </c>
      <c r="C88" s="233"/>
      <c r="D88" s="234">
        <f>SUM(D7:D87)</f>
        <v>191874.10000000003</v>
      </c>
      <c r="E88" s="234">
        <f>SUM(E7:E87)</f>
        <v>191874.1</v>
      </c>
    </row>
    <row r="89" spans="1:5" ht="23.25" x14ac:dyDescent="0.35">
      <c r="A89" s="280" t="s">
        <v>86</v>
      </c>
      <c r="B89" s="280"/>
      <c r="C89" s="280"/>
      <c r="D89" s="235">
        <f>SUM(D88-E88)</f>
        <v>2.9103830456733704E-11</v>
      </c>
      <c r="E89" s="236" t="s">
        <v>0</v>
      </c>
    </row>
  </sheetData>
  <mergeCells count="2">
    <mergeCell ref="A1:E1"/>
    <mergeCell ref="A89:C89"/>
  </mergeCells>
  <pageMargins left="0.7" right="0.7" top="0.75" bottom="0.75" header="0.3" footer="0.3"/>
  <pageSetup paperSize="9" scale="1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9627</vt:lpstr>
      <vt:lpstr>LISTADO DE CONSUMOS </vt:lpstr>
      <vt:lpstr>Hoja1</vt:lpstr>
      <vt:lpstr>Hoja2</vt:lpstr>
      <vt:lpstr>'9627'!Área_de_impresión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ADMINISTRADORA DEL COLORADO</dc:creator>
  <cp:lastModifiedBy>CENTRA</cp:lastModifiedBy>
  <cp:lastPrinted>2018-02-21T23:54:15Z</cp:lastPrinted>
  <dcterms:created xsi:type="dcterms:W3CDTF">2015-03-03T23:37:12Z</dcterms:created>
  <dcterms:modified xsi:type="dcterms:W3CDTF">2018-02-22T00:34:13Z</dcterms:modified>
</cp:coreProperties>
</file>